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19 INFORMES\4to_Trimestre_2019\"/>
    </mc:Choice>
  </mc:AlternateContent>
  <xr:revisionPtr revIDLastSave="0" documentId="8_{5AB2A0B9-6506-4C1F-A2A7-1544B7F2CF4F}" xr6:coauthVersionLast="44" xr6:coauthVersionMax="44" xr10:uidLastSave="{00000000-0000-0000-0000-000000000000}"/>
  <bookViews>
    <workbookView xWindow="-120" yWindow="-120" windowWidth="29040" windowHeight="15840" activeTab="2" xr2:uid="{8F57B354-4FB1-471C-A75A-5A158B659956}"/>
  </bookViews>
  <sheets>
    <sheet name="Formato 1_LDF" sheetId="1" r:id="rId1"/>
    <sheet name="Formato 2_LDF" sheetId="2" r:id="rId2"/>
    <sheet name="Formato 3_LDF" sheetId="3" r:id="rId3"/>
    <sheet name="Formato 4_LDF" sheetId="4" r:id="rId4"/>
    <sheet name="Formato 5_LDF" sheetId="5" r:id="rId5"/>
    <sheet name="Formato 6a_LDF" sheetId="6" r:id="rId6"/>
    <sheet name="Formato 6b_LDF" sheetId="7" r:id="rId7"/>
    <sheet name="Formato 6c_LDF" sheetId="8" r:id="rId8"/>
    <sheet name="Formato 6d_LDF" sheetId="9" r:id="rId9"/>
  </sheet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_xlnm.Print_Area" localSheetId="0">'Formato 1_LDF'!$A$1:$F$82</definedName>
    <definedName name="_xlnm.Print_Area" localSheetId="5">'Formato 6a_LDF'!$A$1:$G$160</definedName>
    <definedName name="_xlnm.Print_Area" localSheetId="6">'Formato 6b_LDF'!$A$1:$G$49</definedName>
    <definedName name="DEUDA_CONT_FIN_01">'Formato 2_LDF'!$B$26</definedName>
    <definedName name="DEUDA_CONT_FIN_02">'Formato 2_LDF'!$C$26</definedName>
    <definedName name="DEUDA_CONT_FIN_03">'Formato 2_LDF'!$D$26</definedName>
    <definedName name="DEUDA_CONT_FIN_04">'Formato 2_LDF'!$E$26</definedName>
    <definedName name="DEUDA_CONT_FIN_05">'Formato 2_LDF'!$F$26</definedName>
    <definedName name="DEUDA_CONT_FIN_06">'Formato 2_LDF'!$G$26</definedName>
    <definedName name="DEUDA_CONT_FIN_07">'Formato 2_LDF'!$H$26</definedName>
    <definedName name="ENTE_PUBLICO_A">#REF!</definedName>
    <definedName name="GASTO_E_FIN_01">'Formato 6b_LDF'!$B$47</definedName>
    <definedName name="GASTO_E_FIN_02">'Formato 6b_LDF'!$C$47</definedName>
    <definedName name="GASTO_E_FIN_03">'Formato 6b_LDF'!$D$47</definedName>
    <definedName name="GASTO_E_FIN_04">'Formato 6b_LDF'!$E$47</definedName>
    <definedName name="GASTO_E_FIN_05">'Formato 6b_LDF'!$F$47</definedName>
    <definedName name="GASTO_E_FIN_06">'Formato 6b_LDF'!$G$47</definedName>
    <definedName name="GASTO_E_T1">'Formato 6b_LDF'!$B$45</definedName>
    <definedName name="GASTO_E_T2">'Formato 6b_LDF'!$C$45</definedName>
    <definedName name="GASTO_E_T3">'Formato 6b_LDF'!$D$45</definedName>
    <definedName name="GASTO_E_T4">'Formato 6b_LDF'!$E$45</definedName>
    <definedName name="GASTO_E_T5">'Formato 6b_LDF'!$F$45</definedName>
    <definedName name="GASTO_E_T6">'Formato 6b_LDF'!$G$45</definedName>
    <definedName name="GASTO_NE_FIN_01">'Formato 6b_LDF'!$B$44</definedName>
    <definedName name="GASTO_NE_FIN_02">'Formato 6b_LDF'!$C$44</definedName>
    <definedName name="GASTO_NE_FIN_03">'Formato 6b_LDF'!$D$44</definedName>
    <definedName name="GASTO_NE_FIN_04">'Formato 6b_LDF'!$E$44</definedName>
    <definedName name="GASTO_NE_FIN_05">'Formato 6b_LDF'!$F$44</definedName>
    <definedName name="GASTO_NE_FIN_06">'Formato 6b_LDF'!$G$44</definedName>
    <definedName name="GASTO_NE_T1">'Formato 6b_LDF'!$B$9</definedName>
    <definedName name="GASTO_NE_T2">'Formato 6b_LDF'!$C$9</definedName>
    <definedName name="GASTO_NE_T3">'Formato 6b_LDF'!$D$9</definedName>
    <definedName name="GASTO_NE_T4">'Formato 6b_LDF'!$E$9</definedName>
    <definedName name="GASTO_NE_T5">'Formato 6b_LDF'!$F$9</definedName>
    <definedName name="GASTO_NE_T6">'Formato 6b_LDF'!$G$9</definedName>
    <definedName name="MONTO1">#REF!</definedName>
    <definedName name="MONTO2">#REF!</definedName>
    <definedName name="OB_CORTO_PLAZO_FIN_01">'Formato 2_LDF'!$B$45</definedName>
    <definedName name="OB_CORTO_PLAZO_FIN_02">'Formato 2_LDF'!$C$45</definedName>
    <definedName name="OB_CORTO_PLAZO_FIN_03">'Formato 2_LDF'!$D$45</definedName>
    <definedName name="OB_CORTO_PLAZO_FIN_04">'Formato 2_LDF'!$E$45</definedName>
    <definedName name="OB_CORTO_PLAZO_FIN_05">'Formato 2_LDF'!$F$45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_xlnm.Print_Titles" localSheetId="5">'Formato 6a_LDF'!$1:$8</definedName>
    <definedName name="_xlnm.Print_Titles" localSheetId="6">'Formato 6b_LDF'!$1:$8</definedName>
    <definedName name="TRIMESTRE">#REF!</definedName>
    <definedName name="ULTIMO">#REF!</definedName>
    <definedName name="ULTIMO_SALDO">#REF!</definedName>
    <definedName name="VALOR_INS_BCC_FIN_01">'Formato 2_LDF'!$B$31</definedName>
    <definedName name="VALOR_INS_BCC_FIN_02">'Formato 2_LDF'!$C$31</definedName>
    <definedName name="VALOR_INS_BCC_FIN_03">'Formato 2_LDF'!$D$31</definedName>
    <definedName name="VALOR_INS_BCC_FIN_04">'Formato 2_LDF'!$E$31</definedName>
    <definedName name="VALOR_INS_BCC_FIN_05">'Formato 2_LDF'!$F$31</definedName>
    <definedName name="VALOR_INS_BCC_FIN_06">'Formato 2_LDF'!$G$31</definedName>
    <definedName name="VALOR_INS_BCC_FIN_07">'Formato 2_LDF'!$H$31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7" l="1"/>
  <c r="G45" i="7"/>
  <c r="F45" i="7"/>
  <c r="E45" i="7"/>
  <c r="D45" i="7"/>
  <c r="C45" i="7"/>
  <c r="B45" i="7"/>
  <c r="G43" i="7"/>
  <c r="F42" i="7"/>
  <c r="E42" i="7"/>
  <c r="E9" i="7" s="1"/>
  <c r="E48" i="7" s="1"/>
  <c r="D42" i="7"/>
  <c r="C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F9" i="7"/>
  <c r="F48" i="7" s="1"/>
  <c r="D9" i="7"/>
  <c r="D48" i="7" s="1"/>
  <c r="C9" i="7"/>
  <c r="C48" i="7" s="1"/>
  <c r="B9" i="7"/>
  <c r="A5" i="7"/>
  <c r="A2" i="7"/>
  <c r="K18" i="3"/>
  <c r="K17" i="3"/>
  <c r="K16" i="3"/>
  <c r="K15" i="3"/>
  <c r="K14" i="3" s="1"/>
  <c r="J14" i="3"/>
  <c r="I14" i="3"/>
  <c r="H14" i="3"/>
  <c r="G14" i="3"/>
  <c r="E14" i="3"/>
  <c r="K12" i="3"/>
  <c r="K11" i="3"/>
  <c r="K8" i="3" s="1"/>
  <c r="K20" i="3" s="1"/>
  <c r="K10" i="3"/>
  <c r="K9" i="3"/>
  <c r="J8" i="3"/>
  <c r="I8" i="3"/>
  <c r="H8" i="3"/>
  <c r="H20" i="3" s="1"/>
  <c r="G8" i="3"/>
  <c r="E8" i="3"/>
  <c r="E20" i="3" s="1"/>
  <c r="J20" i="3" l="1"/>
  <c r="B48" i="7"/>
  <c r="G20" i="3"/>
  <c r="I20" i="3"/>
  <c r="G42" i="7"/>
  <c r="G9" i="7" s="1"/>
  <c r="G48" i="7" s="1"/>
</calcChain>
</file>

<file path=xl/sharedStrings.xml><?xml version="1.0" encoding="utf-8"?>
<sst xmlns="http://schemas.openxmlformats.org/spreadsheetml/2006/main" count="676" uniqueCount="485">
  <si>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</si>
  <si>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</si>
  <si>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</si>
  <si>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</si>
  <si>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</si>
  <si>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</si>
  <si>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</si>
  <si>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</si>
  <si>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</si>
  <si>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</si>
  <si>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</si>
  <si>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</si>
  <si>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</si>
  <si>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</si>
  <si>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</si>
  <si>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</si>
  <si>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</si>
  <si>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</si>
  <si>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</si>
  <si>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</si>
  <si>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</si>
  <si>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</si>
  <si>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</si>
  <si>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</si>
  <si>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</si>
  <si>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</si>
  <si>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</si>
  <si>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</si>
  <si>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</si>
  <si>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</si>
  <si>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</si>
  <si>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</si>
  <si>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</si>
  <si>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</si>
  <si>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</si>
  <si>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</si>
  <si>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</si>
  <si>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</si>
  <si>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</si>
  <si>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</si>
  <si>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</si>
  <si>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</si>
  <si>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</si>
  <si>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</si>
  <si>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</si>
  <si>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</si>
  <si>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</si>
  <si>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</si>
  <si>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</si>
  <si>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</si>
  <si>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</si>
  <si>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</si>
  <si>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</si>
  <si>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</si>
  <si>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</si>
  <si>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</si>
  <si>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</si>
  <si>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</si>
  <si>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</si>
  <si>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</si>
  <si>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</si>
  <si>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</si>
  <si>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</si>
  <si>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</si>
  <si>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</si>
  <si>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</si>
  <si>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</si>
  <si>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</si>
  <si>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</si>
  <si>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</si>
  <si>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</si>
  <si>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</si>
  <si>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</si>
  <si>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</si>
  <si>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</si>
  <si>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</si>
  <si>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</si>
  <si>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</si>
  <si>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</si>
  <si>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</si>
  <si>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</si>
  <si>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</si>
  <si>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</si>
  <si>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</si>
  <si>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</si>
  <si>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</si>
  <si>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</si>
  <si>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</si>
  <si>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</si>
  <si>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</si>
  <si>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</si>
  <si>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</si>
  <si>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</si>
  <si>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</si>
  <si>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</si>
  <si>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</si>
  <si>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</si>
  <si>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</si>
  <si>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</si>
  <si>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</si>
  <si>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</si>
  <si>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</si>
  <si>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</si>
  <si>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</si>
  <si>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</si>
  <si>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</si>
  <si>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</si>
  <si>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</si>
  <si>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</si>
  <si>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</si>
  <si>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</si>
  <si>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</si>
  <si>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</si>
  <si>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</si>
  <si>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</si>
  <si>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</si>
  <si>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</si>
  <si>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</si>
  <si>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</si>
  <si>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</si>
  <si>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</si>
  <si>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</si>
  <si>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</si>
  <si>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</si>
  <si>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</si>
  <si>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</si>
  <si>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</si>
  <si>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</si>
  <si>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</si>
  <si>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</si>
  <si>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</si>
  <si>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</si>
  <si>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</si>
  <si>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</si>
  <si>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</si>
  <si>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</si>
  <si>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</si>
  <si>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</si>
  <si>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</si>
  <si>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</si>
  <si>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</si>
  <si>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</si>
  <si>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</si>
  <si>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</si>
  <si>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</si>
  <si>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</si>
  <si>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</si>
  <si>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</si>
  <si>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</si>
  <si>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</si>
  <si>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</si>
  <si>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</si>
  <si>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</si>
  <si>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</si>
  <si>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</si>
  <si>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</si>
  <si>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</si>
  <si>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</si>
  <si>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</si>
  <si>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</si>
  <si>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</si>
  <si>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</si>
  <si>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</si>
  <si>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</si>
  <si>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</si>
  <si>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</si>
  <si>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</si>
  <si>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</si>
  <si>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</si>
  <si>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</si>
  <si>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</si>
  <si>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</si>
  <si>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</si>
  <si>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</si>
  <si>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</si>
  <si>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</si>
  <si>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</si>
  <si>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</si>
  <si>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</si>
  <si>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</si>
  <si>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</si>
  <si>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</si>
  <si>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</si>
  <si>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Poder Legislativo del Estado de Guanajuato, Gobierno del Estado de Guanajuato (a)</t>
  </si>
  <si>
    <t>Al 31 de diciembre de 2018 y al 31 de diciembre de 2019 (b)</t>
  </si>
  <si>
    <t>2019 (d)</t>
  </si>
  <si>
    <t>31 de diciembre de 2018 (e)</t>
  </si>
  <si>
    <t>Saldo al 31 de diciembre de 2018 (d)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</si>
  <si>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</si>
  <si>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</si>
  <si>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</si>
  <si>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</si>
  <si>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</si>
  <si>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</si>
  <si>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</si>
  <si>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</si>
  <si>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</si>
  <si>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</si>
  <si>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</si>
  <si>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</si>
  <si>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</si>
  <si>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</si>
  <si>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</si>
  <si>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</si>
  <si>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</si>
  <si>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</si>
  <si>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</si>
  <si>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</si>
  <si>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</si>
  <si>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</si>
  <si>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</si>
  <si>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</si>
  <si>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</si>
  <si>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</si>
  <si>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</si>
  <si>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</si>
  <si>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</si>
  <si>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</si>
  <si>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</si>
  <si>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</si>
  <si>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</si>
  <si>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</si>
  <si>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</si>
  <si>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</si>
  <si>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</si>
  <si>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</si>
  <si>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</si>
  <si>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</si>
  <si>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</si>
  <si>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de 2019 (b)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</si>
  <si>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</si>
  <si>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</si>
  <si>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</si>
  <si>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</si>
  <si>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</si>
  <si>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</si>
  <si>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</si>
  <si>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</si>
  <si>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</si>
  <si>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</si>
  <si>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</si>
  <si>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</si>
  <si>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</si>
  <si>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</si>
  <si>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</si>
  <si>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</si>
  <si>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</si>
  <si>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</si>
  <si>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</si>
  <si>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</si>
  <si>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</si>
  <si>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</si>
  <si>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</si>
  <si>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</si>
  <si>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</si>
  <si>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</si>
  <si>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</si>
  <si>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</si>
  <si>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</si>
  <si>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</si>
  <si>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</si>
  <si>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</si>
  <si>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</si>
  <si>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</si>
  <si>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</si>
  <si>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</si>
  <si>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</si>
  <si>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</si>
  <si>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</si>
  <si>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</si>
  <si>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</si>
  <si>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</si>
  <si>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</si>
  <si>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</si>
  <si>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</si>
  <si>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</si>
  <si>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</si>
  <si>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</si>
  <si>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</si>
  <si>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</si>
  <si>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</si>
  <si>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</si>
  <si>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</si>
  <si>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</si>
  <si>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</si>
  <si>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</si>
  <si>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</si>
  <si>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</si>
  <si>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</si>
  <si>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</si>
  <si>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</si>
  <si>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</si>
  <si>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</si>
  <si>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</si>
  <si>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</si>
  <si>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</si>
  <si>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</si>
  <si>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</si>
  <si>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</si>
  <si>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</si>
  <si>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</si>
  <si>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</si>
  <si>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</si>
  <si>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</si>
  <si>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</si>
  <si>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</si>
  <si>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</si>
  <si>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</si>
  <si>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</si>
  <si>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</si>
  <si>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</si>
  <si>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</si>
  <si>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</si>
  <si>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</si>
  <si>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</si>
  <si>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</si>
  <si>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</si>
  <si>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</si>
  <si>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</si>
  <si>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</si>
  <si>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</si>
  <si>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</si>
  <si>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</si>
  <si>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</si>
  <si>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</si>
  <si>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</si>
  <si>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</si>
  <si>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</si>
  <si>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</si>
  <si>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</si>
  <si>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</si>
  <si>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</si>
  <si>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</si>
  <si>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</si>
  <si>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</si>
  <si>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</si>
  <si>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</si>
  <si>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</si>
  <si>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</si>
  <si>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</si>
  <si>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</si>
  <si>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</si>
  <si>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</si>
  <si>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</si>
  <si>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</si>
  <si>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</si>
  <si>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</si>
  <si>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</si>
  <si>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</si>
  <si>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</si>
  <si>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</si>
  <si>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</si>
  <si>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</si>
  <si>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</si>
  <si>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</si>
  <si>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</si>
  <si>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</si>
  <si>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</si>
  <si>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</si>
  <si>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</si>
  <si>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</si>
  <si>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</si>
  <si>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</si>
  <si>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</si>
  <si>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</si>
  <si>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</si>
  <si>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</si>
  <si>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</si>
  <si>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</si>
  <si>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</si>
  <si>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</si>
  <si>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</si>
  <si>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</si>
  <si>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</si>
  <si>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</si>
  <si>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</si>
  <si>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</si>
  <si>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</si>
  <si>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</si>
  <si>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</si>
  <si>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</si>
  <si>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</si>
  <si>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</si>
  <si>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</si>
  <si>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</si>
  <si>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</si>
  <si>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</si>
  <si>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</si>
  <si>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</si>
  <si>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</si>
  <si>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</si>
  <si>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</si>
  <si>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</si>
  <si>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</si>
  <si>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</si>
  <si>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</si>
  <si>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</si>
  <si>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</si>
  <si>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 xml:space="preserve">        21112-C112  DIPUTADO</t>
  </si>
  <si>
    <t xml:space="preserve">        21112-C113  Partido del Trabajo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</si>
  <si>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</si>
  <si>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</si>
  <si>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</si>
  <si>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</si>
  <si>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</si>
  <si>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</si>
  <si>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</si>
  <si>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</si>
  <si>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</si>
  <si>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</si>
  <si>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</si>
  <si>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DCBAyA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</si>
  <si>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</si>
  <si>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</si>
  <si>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</si>
  <si>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</si>
  <si>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 xml:space="preserve">        21112-C218  DIR DE PROCESO LEGISLATIVO</t>
  </si>
  <si>
    <t xml:space="preserve">        21112-C219  DIRECCION DE MANTENIIENTO</t>
  </si>
  <si>
    <t xml:space="preserve">        21112-C220  DIR DE EST. PARLAM</t>
  </si>
  <si>
    <t xml:space="preserve">        21112-C301  CONTRALORIA INTERNA</t>
  </si>
  <si>
    <t xml:space="preserve">        21112-C401  COMUNICACION SOCIAL</t>
  </si>
  <si>
    <t xml:space="preserve">        21112-C501  ASEG</t>
  </si>
  <si>
    <t xml:space="preserve">        21112-C502  ASEG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</si>
  <si>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</si>
  <si>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</si>
  <si>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</si>
  <si>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</si>
  <si>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</si>
  <si>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</si>
  <si>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</si>
  <si>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</si>
  <si>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</si>
  <si>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</si>
  <si>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</si>
  <si>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</si>
  <si>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</si>
  <si>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</si>
  <si>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</si>
  <si>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</si>
  <si>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</si>
  <si>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</si>
  <si>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</si>
  <si>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</si>
  <si>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</si>
  <si>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</si>
  <si>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</si>
  <si>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</si>
  <si>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</si>
  <si>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</si>
  <si>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</si>
  <si>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</si>
  <si>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</si>
  <si>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</si>
  <si>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</si>
  <si>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</si>
  <si>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</si>
  <si>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</si>
  <si>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</si>
  <si>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</si>
  <si>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</si>
  <si>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</si>
  <si>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</si>
  <si>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</si>
  <si>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</si>
  <si>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</si>
  <si>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</si>
  <si>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</si>
  <si>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</si>
  <si>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</si>
  <si>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</si>
  <si>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</si>
  <si>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</si>
  <si>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</si>
  <si>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</si>
  <si>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</si>
  <si>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</si>
  <si>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</si>
  <si>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</si>
  <si>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</si>
  <si>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</si>
  <si>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</si>
  <si>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Poder Legislativo del Estado de Guanajuato 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</si>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</sst>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6" xfId="0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12" xfId="1" applyFont="1" applyBorder="1" applyAlignment="1">
      <alignment vertical="center"/>
    </xf>
    <xf numFmtId="43" fontId="2" fillId="0" borderId="12" xfId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left" vertical="center" indent="2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horizontal="left" vertical="center" indent="3"/>
    </xf>
    <xf numFmtId="43" fontId="0" fillId="0" borderId="24" xfId="1" applyFont="1" applyBorder="1" applyAlignment="1" applyProtection="1">
      <alignment vertical="center"/>
      <protection locked="0"/>
    </xf>
    <xf numFmtId="0" fontId="0" fillId="0" borderId="23" xfId="0" applyBorder="1" applyAlignment="1">
      <alignment horizontal="left" vertical="center" indent="5"/>
    </xf>
    <xf numFmtId="0" fontId="0" fillId="0" borderId="23" xfId="0" applyBorder="1" applyAlignment="1">
      <alignment vertical="center"/>
    </xf>
    <xf numFmtId="43" fontId="0" fillId="0" borderId="24" xfId="1" applyFont="1" applyBorder="1" applyAlignment="1">
      <alignment vertical="center"/>
    </xf>
    <xf numFmtId="0" fontId="2" fillId="0" borderId="23" xfId="0" applyFont="1" applyBorder="1" applyAlignment="1">
      <alignment horizontal="left" vertical="center" indent="3"/>
    </xf>
    <xf numFmtId="43" fontId="2" fillId="0" borderId="24" xfId="1" applyFont="1" applyBorder="1" applyAlignment="1" applyProtection="1">
      <alignment vertical="center"/>
      <protection locked="0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43" fontId="0" fillId="0" borderId="12" xfId="1" applyFont="1" applyBorder="1"/>
    <xf numFmtId="43" fontId="0" fillId="2" borderId="28" xfId="1" applyFont="1" applyFill="1" applyBorder="1"/>
    <xf numFmtId="43" fontId="0" fillId="0" borderId="13" xfId="1" applyFont="1" applyBorder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28" xfId="0" applyFill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43" fontId="0" fillId="2" borderId="28" xfId="1" applyFont="1" applyFill="1" applyBorder="1" applyAlignment="1">
      <alignment vertical="center"/>
    </xf>
    <xf numFmtId="0" fontId="11" fillId="0" borderId="0" xfId="0" applyFont="1"/>
    <xf numFmtId="0" fontId="2" fillId="2" borderId="10" xfId="0" applyFont="1" applyFill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indent="6"/>
    </xf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0" fillId="0" borderId="29" xfId="0" applyBorder="1" applyAlignment="1">
      <alignment horizontal="left" vertical="center" indent="6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2" fillId="0" borderId="12" xfId="0" applyFont="1" applyBorder="1" applyAlignment="1">
      <alignment vertical="center"/>
    </xf>
    <xf numFmtId="43" fontId="0" fillId="0" borderId="0" xfId="1" applyFont="1"/>
    <xf numFmtId="43" fontId="2" fillId="2" borderId="10" xfId="1" applyFont="1" applyFill="1" applyBorder="1" applyAlignment="1">
      <alignment horizontal="center" vertical="center" wrapText="1"/>
    </xf>
    <xf numFmtId="43" fontId="2" fillId="0" borderId="12" xfId="1" applyFont="1" applyBorder="1" applyProtection="1">
      <protection locked="0"/>
    </xf>
    <xf numFmtId="43" fontId="0" fillId="0" borderId="12" xfId="1" applyFont="1" applyBorder="1" applyProtection="1">
      <protection locked="0"/>
    </xf>
    <xf numFmtId="43" fontId="12" fillId="2" borderId="28" xfId="1" applyFont="1" applyFill="1" applyBorder="1"/>
    <xf numFmtId="43" fontId="13" fillId="2" borderId="28" xfId="1" applyFont="1" applyFill="1" applyBorder="1"/>
    <xf numFmtId="43" fontId="14" fillId="0" borderId="12" xfId="1" applyFont="1" applyBorder="1" applyProtection="1">
      <protection locked="0"/>
    </xf>
    <xf numFmtId="43" fontId="2" fillId="0" borderId="12" xfId="1" applyFont="1" applyBorder="1"/>
    <xf numFmtId="43" fontId="0" fillId="0" borderId="13" xfId="1" applyFont="1" applyBorder="1" applyAlignment="1">
      <alignment vertical="center"/>
    </xf>
    <xf numFmtId="43" fontId="0" fillId="0" borderId="29" xfId="1" applyFont="1" applyBorder="1" applyAlignment="1" applyProtection="1">
      <alignment vertical="center"/>
      <protection locked="0"/>
    </xf>
    <xf numFmtId="43" fontId="13" fillId="2" borderId="28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0" fillId="0" borderId="29" xfId="1" applyFont="1" applyBorder="1" applyProtection="1">
      <protection locked="0"/>
    </xf>
    <xf numFmtId="0" fontId="2" fillId="0" borderId="29" xfId="0" applyFont="1" applyBorder="1" applyAlignment="1">
      <alignment horizontal="left" vertical="center" indent="3"/>
    </xf>
    <xf numFmtId="0" fontId="1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43" fontId="2" fillId="2" borderId="10" xfId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43" fontId="2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43" fontId="2" fillId="0" borderId="29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43" fontId="2" fillId="2" borderId="9" xfId="1" applyFont="1" applyFill="1" applyBorder="1" applyAlignment="1">
      <alignment horizontal="center" vertical="center"/>
    </xf>
    <xf numFmtId="43" fontId="2" fillId="0" borderId="4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43" fontId="2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43" fontId="11" fillId="0" borderId="0" xfId="1" applyFont="1"/>
    <xf numFmtId="0" fontId="2" fillId="0" borderId="12" xfId="0" applyFont="1" applyBorder="1" applyAlignment="1">
      <alignment horizontal="left" indent="3"/>
    </xf>
    <xf numFmtId="43" fontId="2" fillId="2" borderId="11" xfId="1" applyFont="1" applyFill="1" applyBorder="1" applyAlignment="1">
      <alignment horizontal="center" vertical="center" wrapText="1"/>
    </xf>
    <xf numFmtId="43" fontId="2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0" xfId="1" applyFont="1" applyProtection="1">
      <protection locked="0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43" fontId="2" fillId="2" borderId="1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76199</xdr:rowOff>
    </xdr:from>
    <xdr:to>
      <xdr:col>0</xdr:col>
      <xdr:colOff>1247274</xdr:colOff>
      <xdr:row>4</xdr:row>
      <xdr:rowOff>85724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263173-110F-495A-91D1-0D8F21C73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52449"/>
          <a:ext cx="1209174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0</xdr:col>
      <xdr:colOff>1279884</xdr:colOff>
      <xdr:row>3</xdr:row>
      <xdr:rowOff>186364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8D80FC-8ECC-4E52-9EC8-50F49D50A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1950"/>
          <a:ext cx="1213209" cy="6340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1308459</xdr:colOff>
      <xdr:row>3</xdr:row>
      <xdr:rowOff>186364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400D57-63B0-4DA3-B81D-7ADB4F7E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95275"/>
          <a:ext cx="1213209" cy="634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38100</xdr:rowOff>
    </xdr:from>
    <xdr:to>
      <xdr:col>0</xdr:col>
      <xdr:colOff>1289409</xdr:colOff>
      <xdr:row>3</xdr:row>
      <xdr:rowOff>195889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9BE677-0355-4978-974F-AE2FD6E13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4350"/>
          <a:ext cx="1213209" cy="634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0</xdr:col>
      <xdr:colOff>1260834</xdr:colOff>
      <xdr:row>4</xdr:row>
      <xdr:rowOff>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99B8D6-17B5-4F0F-921F-D7F3F33D4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90550"/>
          <a:ext cx="1213209" cy="634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209550</xdr:rowOff>
    </xdr:from>
    <xdr:to>
      <xdr:col>0</xdr:col>
      <xdr:colOff>1337034</xdr:colOff>
      <xdr:row>4</xdr:row>
      <xdr:rowOff>129214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11931E-4924-4799-9014-F01B2704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23925"/>
          <a:ext cx="1213209" cy="634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0</xdr:col>
      <xdr:colOff>1545431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07E991-1DE7-4C0A-A221-ECB8623CA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0"/>
          <a:ext cx="1421606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1</xdr:row>
      <xdr:rowOff>104775</xdr:rowOff>
    </xdr:from>
    <xdr:to>
      <xdr:col>0</xdr:col>
      <xdr:colOff>1610818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FFFDF2-F684-4514-ACCC-3324D30E4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838200"/>
          <a:ext cx="1534619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0</xdr:col>
      <xdr:colOff>1622050</xdr:colOff>
      <xdr:row>4</xdr:row>
      <xdr:rowOff>131895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756E-A905-4DB0-8D62-588DE473C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14325"/>
          <a:ext cx="1536325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A2D8-54C7-4F03-B31B-C1C4F474088D}">
  <dimension ref="A1:F17283"/>
  <sheetViews>
    <sheetView topLeftCell="A2" zoomScaleNormal="100" workbookViewId="0">
      <selection activeCell="A8" sqref="A8"/>
    </sheetView>
  </sheetViews>
  <sheetFormatPr baseColWidth="10" defaultColWidth="10.7109375" defaultRowHeight="15" zeroHeight="1" x14ac:dyDescent="0.25"/>
  <cols>
    <col min="1" max="1" width="94.85546875" style="18" customWidth="1"/>
    <col min="2" max="3" width="20" customWidth="1"/>
    <col min="4" max="4" width="90.140625" style="18" customWidth="1"/>
    <col min="5" max="6" width="20" customWidth="1"/>
  </cols>
  <sheetData>
    <row r="1" spans="1:6" s="1" customFormat="1" ht="37.5" customHeight="1" thickBot="1" x14ac:dyDescent="0.3">
      <c r="A1" s="122" t="s">
        <v>0</v>
      </c>
      <c r="B1" s="122"/>
      <c r="C1" s="122"/>
      <c r="D1" s="122"/>
      <c r="E1" s="122"/>
      <c r="F1" s="122"/>
    </row>
    <row r="2" spans="1:6" s="61" customFormat="1" ht="16.5" customHeight="1" x14ac:dyDescent="0.3">
      <c r="A2" s="123" t="s">
        <v>183</v>
      </c>
      <c r="B2" s="124"/>
      <c r="C2" s="124"/>
      <c r="D2" s="124"/>
      <c r="E2" s="124"/>
      <c r="F2" s="125"/>
    </row>
    <row r="3" spans="1:6" s="61" customFormat="1" ht="16.5" customHeight="1" x14ac:dyDescent="0.3">
      <c r="A3" s="126" t="s">
        <v>1</v>
      </c>
      <c r="B3" s="127"/>
      <c r="C3" s="127"/>
      <c r="D3" s="127"/>
      <c r="E3" s="127"/>
      <c r="F3" s="128"/>
    </row>
    <row r="4" spans="1:6" s="61" customFormat="1" ht="16.5" customHeight="1" x14ac:dyDescent="0.3">
      <c r="A4" s="126" t="s">
        <v>184</v>
      </c>
      <c r="B4" s="127"/>
      <c r="C4" s="127"/>
      <c r="D4" s="127"/>
      <c r="E4" s="127"/>
      <c r="F4" s="128"/>
    </row>
    <row r="5" spans="1:6" ht="16.5" customHeight="1" x14ac:dyDescent="0.25">
      <c r="A5" s="129" t="s">
        <v>2</v>
      </c>
      <c r="B5" s="130"/>
      <c r="C5" s="130"/>
      <c r="D5" s="130"/>
      <c r="E5" s="130"/>
      <c r="F5" s="131"/>
    </row>
    <row r="6" spans="1:6" ht="30" x14ac:dyDescent="0.25">
      <c r="A6" s="22" t="s">
        <v>3</v>
      </c>
      <c r="B6" s="2" t="s">
        <v>185</v>
      </c>
      <c r="C6" s="3" t="s">
        <v>186</v>
      </c>
      <c r="D6" s="4" t="s">
        <v>4</v>
      </c>
      <c r="E6" s="2" t="s">
        <v>185</v>
      </c>
      <c r="F6" s="23" t="s">
        <v>186</v>
      </c>
    </row>
    <row r="7" spans="1:6" x14ac:dyDescent="0.25">
      <c r="A7" s="24" t="s">
        <v>5</v>
      </c>
      <c r="B7" s="6"/>
      <c r="C7" s="6"/>
      <c r="D7" s="7" t="s">
        <v>6</v>
      </c>
      <c r="E7" s="6"/>
      <c r="F7" s="25"/>
    </row>
    <row r="8" spans="1:6" x14ac:dyDescent="0.25">
      <c r="A8" s="24" t="s">
        <v>7</v>
      </c>
      <c r="B8" s="6"/>
      <c r="C8" s="6"/>
      <c r="D8" s="7" t="s">
        <v>8</v>
      </c>
      <c r="E8" s="6"/>
      <c r="F8" s="25"/>
    </row>
    <row r="9" spans="1:6" x14ac:dyDescent="0.25">
      <c r="A9" s="26" t="s">
        <v>9</v>
      </c>
      <c r="B9" s="19">
        <v>115925319.94999999</v>
      </c>
      <c r="C9" s="19">
        <v>129103633.52</v>
      </c>
      <c r="D9" s="9" t="s">
        <v>10</v>
      </c>
      <c r="E9" s="19">
        <v>31538243.389999997</v>
      </c>
      <c r="F9" s="27">
        <v>26127372.719999999</v>
      </c>
    </row>
    <row r="10" spans="1:6" x14ac:dyDescent="0.25">
      <c r="A10" s="28" t="s">
        <v>11</v>
      </c>
      <c r="B10" s="19">
        <v>0</v>
      </c>
      <c r="C10" s="19">
        <v>0</v>
      </c>
      <c r="D10" s="10" t="s">
        <v>12</v>
      </c>
      <c r="E10" s="19">
        <v>4126196.8</v>
      </c>
      <c r="F10" s="27">
        <v>5375918.8099999996</v>
      </c>
    </row>
    <row r="11" spans="1:6" x14ac:dyDescent="0.25">
      <c r="A11" s="28" t="s">
        <v>13</v>
      </c>
      <c r="B11" s="19">
        <v>79618151.709999993</v>
      </c>
      <c r="C11" s="19">
        <v>63925488.539999999</v>
      </c>
      <c r="D11" s="10" t="s">
        <v>14</v>
      </c>
      <c r="E11" s="19">
        <v>2109580.12</v>
      </c>
      <c r="F11" s="27">
        <v>3224658.63</v>
      </c>
    </row>
    <row r="12" spans="1:6" x14ac:dyDescent="0.25">
      <c r="A12" s="28" t="s">
        <v>15</v>
      </c>
      <c r="B12" s="19">
        <v>0</v>
      </c>
      <c r="C12" s="19">
        <v>0</v>
      </c>
      <c r="D12" s="10" t="s">
        <v>16</v>
      </c>
      <c r="E12" s="19">
        <v>0</v>
      </c>
      <c r="F12" s="27">
        <v>0</v>
      </c>
    </row>
    <row r="13" spans="1:6" x14ac:dyDescent="0.25">
      <c r="A13" s="28" t="s">
        <v>17</v>
      </c>
      <c r="B13" s="19">
        <v>36307168.240000002</v>
      </c>
      <c r="C13" s="19">
        <v>65178144.979999997</v>
      </c>
      <c r="D13" s="10" t="s">
        <v>18</v>
      </c>
      <c r="E13" s="19">
        <v>0</v>
      </c>
      <c r="F13" s="27">
        <v>0</v>
      </c>
    </row>
    <row r="14" spans="1:6" x14ac:dyDescent="0.25">
      <c r="A14" s="28" t="s">
        <v>19</v>
      </c>
      <c r="B14" s="19">
        <v>0</v>
      </c>
      <c r="C14" s="19">
        <v>0</v>
      </c>
      <c r="D14" s="10" t="s">
        <v>20</v>
      </c>
      <c r="E14" s="19">
        <v>289881</v>
      </c>
      <c r="F14" s="27">
        <v>134183.66</v>
      </c>
    </row>
    <row r="15" spans="1:6" x14ac:dyDescent="0.25">
      <c r="A15" s="28" t="s">
        <v>21</v>
      </c>
      <c r="B15" s="19">
        <v>0</v>
      </c>
      <c r="C15" s="19">
        <v>0</v>
      </c>
      <c r="D15" s="10" t="s">
        <v>22</v>
      </c>
      <c r="E15" s="19">
        <v>0</v>
      </c>
      <c r="F15" s="27">
        <v>0</v>
      </c>
    </row>
    <row r="16" spans="1:6" x14ac:dyDescent="0.25">
      <c r="A16" s="28" t="s">
        <v>23</v>
      </c>
      <c r="B16" s="19">
        <v>0</v>
      </c>
      <c r="C16" s="19">
        <v>0</v>
      </c>
      <c r="D16" s="10" t="s">
        <v>24</v>
      </c>
      <c r="E16" s="19">
        <v>24948220.879999999</v>
      </c>
      <c r="F16" s="27">
        <v>17350551.620000001</v>
      </c>
    </row>
    <row r="17" spans="1:6" x14ac:dyDescent="0.25">
      <c r="A17" s="26" t="s">
        <v>25</v>
      </c>
      <c r="B17" s="19">
        <v>987926.94</v>
      </c>
      <c r="C17" s="19">
        <v>1706679.11</v>
      </c>
      <c r="D17" s="10" t="s">
        <v>26</v>
      </c>
      <c r="E17" s="19">
        <v>0</v>
      </c>
      <c r="F17" s="27">
        <v>0</v>
      </c>
    </row>
    <row r="18" spans="1:6" x14ac:dyDescent="0.25">
      <c r="A18" s="28" t="s">
        <v>27</v>
      </c>
      <c r="B18" s="19">
        <v>0</v>
      </c>
      <c r="C18" s="19">
        <v>0</v>
      </c>
      <c r="D18" s="10" t="s">
        <v>28</v>
      </c>
      <c r="E18" s="19">
        <v>64364.59</v>
      </c>
      <c r="F18" s="27">
        <v>42060</v>
      </c>
    </row>
    <row r="19" spans="1:6" x14ac:dyDescent="0.25">
      <c r="A19" s="28" t="s">
        <v>29</v>
      </c>
      <c r="B19" s="19">
        <v>20534.43</v>
      </c>
      <c r="C19" s="19">
        <v>124982.95</v>
      </c>
      <c r="D19" s="9" t="s">
        <v>30</v>
      </c>
      <c r="E19" s="19">
        <v>0</v>
      </c>
      <c r="F19" s="27">
        <v>0</v>
      </c>
    </row>
    <row r="20" spans="1:6" x14ac:dyDescent="0.25">
      <c r="A20" s="28" t="s">
        <v>31</v>
      </c>
      <c r="B20" s="19">
        <v>834665.57</v>
      </c>
      <c r="C20" s="19">
        <v>1258653.81</v>
      </c>
      <c r="D20" s="10" t="s">
        <v>32</v>
      </c>
      <c r="E20" s="19">
        <v>0</v>
      </c>
      <c r="F20" s="27">
        <v>0</v>
      </c>
    </row>
    <row r="21" spans="1:6" x14ac:dyDescent="0.25">
      <c r="A21" s="28" t="s">
        <v>33</v>
      </c>
      <c r="B21" s="19">
        <v>117379.32</v>
      </c>
      <c r="C21" s="19">
        <v>282111.77</v>
      </c>
      <c r="D21" s="10" t="s">
        <v>34</v>
      </c>
      <c r="E21" s="19">
        <v>0</v>
      </c>
      <c r="F21" s="27">
        <v>0</v>
      </c>
    </row>
    <row r="22" spans="1:6" x14ac:dyDescent="0.25">
      <c r="A22" s="28" t="s">
        <v>35</v>
      </c>
      <c r="B22" s="19">
        <v>15347.62</v>
      </c>
      <c r="C22" s="19">
        <v>40930.58</v>
      </c>
      <c r="D22" s="10" t="s">
        <v>36</v>
      </c>
      <c r="E22" s="19">
        <v>0</v>
      </c>
      <c r="F22" s="27">
        <v>0</v>
      </c>
    </row>
    <row r="23" spans="1:6" x14ac:dyDescent="0.25">
      <c r="A23" s="28" t="s">
        <v>37</v>
      </c>
      <c r="B23" s="19">
        <v>0</v>
      </c>
      <c r="C23" s="19">
        <v>0</v>
      </c>
      <c r="D23" s="9" t="s">
        <v>38</v>
      </c>
      <c r="E23" s="19">
        <v>0</v>
      </c>
      <c r="F23" s="27">
        <v>0</v>
      </c>
    </row>
    <row r="24" spans="1:6" x14ac:dyDescent="0.25">
      <c r="A24" s="28" t="s">
        <v>39</v>
      </c>
      <c r="B24" s="19">
        <v>0</v>
      </c>
      <c r="C24" s="19">
        <v>0</v>
      </c>
      <c r="D24" s="10" t="s">
        <v>40</v>
      </c>
      <c r="E24" s="19">
        <v>0</v>
      </c>
      <c r="F24" s="27">
        <v>0</v>
      </c>
    </row>
    <row r="25" spans="1:6" x14ac:dyDescent="0.25">
      <c r="A25" s="26" t="s">
        <v>41</v>
      </c>
      <c r="B25" s="19">
        <v>1184042.81</v>
      </c>
      <c r="C25" s="19">
        <v>2411419.15</v>
      </c>
      <c r="D25" s="10" t="s">
        <v>42</v>
      </c>
      <c r="E25" s="19">
        <v>0</v>
      </c>
      <c r="F25" s="27">
        <v>0</v>
      </c>
    </row>
    <row r="26" spans="1:6" x14ac:dyDescent="0.25">
      <c r="A26" s="28" t="s">
        <v>43</v>
      </c>
      <c r="B26" s="19">
        <v>1184042.81</v>
      </c>
      <c r="C26" s="19">
        <v>2411419.15</v>
      </c>
      <c r="D26" s="9" t="s">
        <v>44</v>
      </c>
      <c r="E26" s="19">
        <v>0</v>
      </c>
      <c r="F26" s="27">
        <v>0</v>
      </c>
    </row>
    <row r="27" spans="1:6" x14ac:dyDescent="0.25">
      <c r="A27" s="28" t="s">
        <v>45</v>
      </c>
      <c r="B27" s="19">
        <v>0</v>
      </c>
      <c r="C27" s="19">
        <v>0</v>
      </c>
      <c r="D27" s="9" t="s">
        <v>46</v>
      </c>
      <c r="E27" s="19">
        <v>117379.32</v>
      </c>
      <c r="F27" s="27">
        <v>282111.77</v>
      </c>
    </row>
    <row r="28" spans="1:6" x14ac:dyDescent="0.25">
      <c r="A28" s="28" t="s">
        <v>47</v>
      </c>
      <c r="B28" s="19">
        <v>0</v>
      </c>
      <c r="C28" s="19">
        <v>0</v>
      </c>
      <c r="D28" s="10" t="s">
        <v>48</v>
      </c>
      <c r="E28" s="19">
        <v>0</v>
      </c>
      <c r="F28" s="27">
        <v>0</v>
      </c>
    </row>
    <row r="29" spans="1:6" x14ac:dyDescent="0.25">
      <c r="A29" s="28" t="s">
        <v>49</v>
      </c>
      <c r="B29" s="19">
        <v>0</v>
      </c>
      <c r="C29" s="19">
        <v>0</v>
      </c>
      <c r="D29" s="10" t="s">
        <v>50</v>
      </c>
      <c r="E29" s="19">
        <v>0</v>
      </c>
      <c r="F29" s="27">
        <v>0</v>
      </c>
    </row>
    <row r="30" spans="1:6" x14ac:dyDescent="0.25">
      <c r="A30" s="28" t="s">
        <v>51</v>
      </c>
      <c r="B30" s="19">
        <v>0</v>
      </c>
      <c r="C30" s="19">
        <v>0</v>
      </c>
      <c r="D30" s="10" t="s">
        <v>52</v>
      </c>
      <c r="E30" s="19">
        <v>117379.32</v>
      </c>
      <c r="F30" s="27">
        <v>282111.77</v>
      </c>
    </row>
    <row r="31" spans="1:6" x14ac:dyDescent="0.25">
      <c r="A31" s="26" t="s">
        <v>53</v>
      </c>
      <c r="B31" s="19">
        <v>0</v>
      </c>
      <c r="C31" s="19">
        <v>0</v>
      </c>
      <c r="D31" s="9" t="s">
        <v>54</v>
      </c>
      <c r="E31" s="19">
        <v>0</v>
      </c>
      <c r="F31" s="27">
        <v>0</v>
      </c>
    </row>
    <row r="32" spans="1:6" x14ac:dyDescent="0.25">
      <c r="A32" s="28" t="s">
        <v>55</v>
      </c>
      <c r="B32" s="19">
        <v>0</v>
      </c>
      <c r="C32" s="19">
        <v>0</v>
      </c>
      <c r="D32" s="10" t="s">
        <v>56</v>
      </c>
      <c r="E32" s="19">
        <v>0</v>
      </c>
      <c r="F32" s="27">
        <v>0</v>
      </c>
    </row>
    <row r="33" spans="1:6" x14ac:dyDescent="0.25">
      <c r="A33" s="28" t="s">
        <v>57</v>
      </c>
      <c r="B33" s="19">
        <v>0</v>
      </c>
      <c r="C33" s="19">
        <v>0</v>
      </c>
      <c r="D33" s="10" t="s">
        <v>58</v>
      </c>
      <c r="E33" s="19">
        <v>0</v>
      </c>
      <c r="F33" s="27">
        <v>0</v>
      </c>
    </row>
    <row r="34" spans="1:6" x14ac:dyDescent="0.25">
      <c r="A34" s="28" t="s">
        <v>59</v>
      </c>
      <c r="B34" s="19">
        <v>0</v>
      </c>
      <c r="C34" s="19">
        <v>0</v>
      </c>
      <c r="D34" s="10" t="s">
        <v>60</v>
      </c>
      <c r="E34" s="19">
        <v>0</v>
      </c>
      <c r="F34" s="27">
        <v>0</v>
      </c>
    </row>
    <row r="35" spans="1:6" x14ac:dyDescent="0.25">
      <c r="A35" s="28" t="s">
        <v>61</v>
      </c>
      <c r="B35" s="19">
        <v>0</v>
      </c>
      <c r="C35" s="19">
        <v>0</v>
      </c>
      <c r="D35" s="10" t="s">
        <v>62</v>
      </c>
      <c r="E35" s="19">
        <v>0</v>
      </c>
      <c r="F35" s="27">
        <v>0</v>
      </c>
    </row>
    <row r="36" spans="1:6" x14ac:dyDescent="0.25">
      <c r="A36" s="28" t="s">
        <v>63</v>
      </c>
      <c r="B36" s="19">
        <v>0</v>
      </c>
      <c r="C36" s="19">
        <v>0</v>
      </c>
      <c r="D36" s="10" t="s">
        <v>64</v>
      </c>
      <c r="E36" s="19">
        <v>0</v>
      </c>
      <c r="F36" s="27">
        <v>0</v>
      </c>
    </row>
    <row r="37" spans="1:6" x14ac:dyDescent="0.25">
      <c r="A37" s="26" t="s">
        <v>65</v>
      </c>
      <c r="B37" s="19">
        <v>2186746.04</v>
      </c>
      <c r="C37" s="19">
        <v>2287612.98</v>
      </c>
      <c r="D37" s="10" t="s">
        <v>66</v>
      </c>
      <c r="E37" s="19">
        <v>0</v>
      </c>
      <c r="F37" s="27">
        <v>0</v>
      </c>
    </row>
    <row r="38" spans="1:6" x14ac:dyDescent="0.25">
      <c r="A38" s="26" t="s">
        <v>67</v>
      </c>
      <c r="B38" s="19">
        <v>-297907.5</v>
      </c>
      <c r="C38" s="19">
        <v>-297907.5</v>
      </c>
      <c r="D38" s="9" t="s">
        <v>68</v>
      </c>
      <c r="E38" s="19">
        <v>0</v>
      </c>
      <c r="F38" s="27">
        <v>0</v>
      </c>
    </row>
    <row r="39" spans="1:6" x14ac:dyDescent="0.25">
      <c r="A39" s="28" t="s">
        <v>69</v>
      </c>
      <c r="B39" s="19">
        <v>-297907.5</v>
      </c>
      <c r="C39" s="19">
        <v>-297907.5</v>
      </c>
      <c r="D39" s="10" t="s">
        <v>70</v>
      </c>
      <c r="E39" s="19">
        <v>0</v>
      </c>
      <c r="F39" s="27">
        <v>0</v>
      </c>
    </row>
    <row r="40" spans="1:6" x14ac:dyDescent="0.25">
      <c r="A40" s="28" t="s">
        <v>71</v>
      </c>
      <c r="B40" s="19">
        <v>0</v>
      </c>
      <c r="C40" s="19">
        <v>0</v>
      </c>
      <c r="D40" s="10" t="s">
        <v>72</v>
      </c>
      <c r="E40" s="19">
        <v>0</v>
      </c>
      <c r="F40" s="27">
        <v>0</v>
      </c>
    </row>
    <row r="41" spans="1:6" x14ac:dyDescent="0.25">
      <c r="A41" s="26" t="s">
        <v>73</v>
      </c>
      <c r="B41" s="19">
        <v>736326</v>
      </c>
      <c r="C41" s="19">
        <v>736326</v>
      </c>
      <c r="D41" s="10" t="s">
        <v>74</v>
      </c>
      <c r="E41" s="19">
        <v>0</v>
      </c>
      <c r="F41" s="27">
        <v>0</v>
      </c>
    </row>
    <row r="42" spans="1:6" x14ac:dyDescent="0.25">
      <c r="A42" s="28" t="s">
        <v>75</v>
      </c>
      <c r="B42" s="19">
        <v>736326</v>
      </c>
      <c r="C42" s="19">
        <v>736326</v>
      </c>
      <c r="D42" s="9" t="s">
        <v>76</v>
      </c>
      <c r="E42" s="19">
        <v>0</v>
      </c>
      <c r="F42" s="27">
        <v>0</v>
      </c>
    </row>
    <row r="43" spans="1:6" x14ac:dyDescent="0.25">
      <c r="A43" s="28" t="s">
        <v>77</v>
      </c>
      <c r="B43" s="19">
        <v>0</v>
      </c>
      <c r="C43" s="19">
        <v>0</v>
      </c>
      <c r="D43" s="10" t="s">
        <v>78</v>
      </c>
      <c r="E43" s="19">
        <v>0</v>
      </c>
      <c r="F43" s="27">
        <v>0</v>
      </c>
    </row>
    <row r="44" spans="1:6" x14ac:dyDescent="0.25">
      <c r="A44" s="28" t="s">
        <v>79</v>
      </c>
      <c r="B44" s="19">
        <v>0</v>
      </c>
      <c r="C44" s="19">
        <v>0</v>
      </c>
      <c r="D44" s="10" t="s">
        <v>80</v>
      </c>
      <c r="E44" s="19">
        <v>0</v>
      </c>
      <c r="F44" s="27">
        <v>0</v>
      </c>
    </row>
    <row r="45" spans="1:6" x14ac:dyDescent="0.25">
      <c r="A45" s="28" t="s">
        <v>81</v>
      </c>
      <c r="B45" s="19">
        <v>0</v>
      </c>
      <c r="C45" s="19">
        <v>0</v>
      </c>
      <c r="D45" s="10" t="s">
        <v>82</v>
      </c>
      <c r="E45" s="19">
        <v>0</v>
      </c>
      <c r="F45" s="27">
        <v>0</v>
      </c>
    </row>
    <row r="46" spans="1:6" x14ac:dyDescent="0.25">
      <c r="A46" s="29"/>
      <c r="B46" s="20"/>
      <c r="C46" s="20"/>
      <c r="D46" s="6"/>
      <c r="E46" s="20"/>
      <c r="F46" s="30"/>
    </row>
    <row r="47" spans="1:6" x14ac:dyDescent="0.25">
      <c r="A47" s="31" t="s">
        <v>83</v>
      </c>
      <c r="B47" s="21">
        <v>120722454.23999999</v>
      </c>
      <c r="C47" s="21">
        <v>135947763.25999999</v>
      </c>
      <c r="D47" s="7" t="s">
        <v>84</v>
      </c>
      <c r="E47" s="21">
        <v>31655622.709999997</v>
      </c>
      <c r="F47" s="32">
        <v>26409484.489999998</v>
      </c>
    </row>
    <row r="48" spans="1:6" x14ac:dyDescent="0.25">
      <c r="A48" s="29"/>
      <c r="B48" s="20"/>
      <c r="C48" s="20"/>
      <c r="D48" s="6"/>
      <c r="E48" s="20"/>
      <c r="F48" s="30"/>
    </row>
    <row r="49" spans="1:6" x14ac:dyDescent="0.25">
      <c r="A49" s="24" t="s">
        <v>85</v>
      </c>
      <c r="B49" s="20"/>
      <c r="C49" s="20"/>
      <c r="D49" s="7" t="s">
        <v>86</v>
      </c>
      <c r="E49" s="20"/>
      <c r="F49" s="30"/>
    </row>
    <row r="50" spans="1:6" x14ac:dyDescent="0.25">
      <c r="A50" s="26" t="s">
        <v>87</v>
      </c>
      <c r="B50" s="19">
        <v>0</v>
      </c>
      <c r="C50" s="19">
        <v>0</v>
      </c>
      <c r="D50" s="9" t="s">
        <v>88</v>
      </c>
      <c r="E50" s="19">
        <v>0</v>
      </c>
      <c r="F50" s="27">
        <v>0</v>
      </c>
    </row>
    <row r="51" spans="1:6" x14ac:dyDescent="0.25">
      <c r="A51" s="26" t="s">
        <v>89</v>
      </c>
      <c r="B51" s="19">
        <v>0</v>
      </c>
      <c r="C51" s="19">
        <v>0</v>
      </c>
      <c r="D51" s="9" t="s">
        <v>90</v>
      </c>
      <c r="E51" s="19">
        <v>0</v>
      </c>
      <c r="F51" s="27">
        <v>0</v>
      </c>
    </row>
    <row r="52" spans="1:6" x14ac:dyDescent="0.25">
      <c r="A52" s="26" t="s">
        <v>91</v>
      </c>
      <c r="B52" s="19">
        <v>812529454.97000003</v>
      </c>
      <c r="C52" s="19">
        <v>812529454.97000003</v>
      </c>
      <c r="D52" s="9" t="s">
        <v>92</v>
      </c>
      <c r="E52" s="19">
        <v>44066757.479999997</v>
      </c>
      <c r="F52" s="27">
        <v>132312178.23999999</v>
      </c>
    </row>
    <row r="53" spans="1:6" x14ac:dyDescent="0.25">
      <c r="A53" s="26" t="s">
        <v>93</v>
      </c>
      <c r="B53" s="19">
        <v>125004399.64</v>
      </c>
      <c r="C53" s="19">
        <v>117760622.59</v>
      </c>
      <c r="D53" s="9" t="s">
        <v>94</v>
      </c>
      <c r="E53" s="19">
        <v>0</v>
      </c>
      <c r="F53" s="27">
        <v>0</v>
      </c>
    </row>
    <row r="54" spans="1:6" x14ac:dyDescent="0.25">
      <c r="A54" s="26" t="s">
        <v>95</v>
      </c>
      <c r="B54" s="19">
        <v>35605233.289999999</v>
      </c>
      <c r="C54" s="19">
        <v>33323235.359999999</v>
      </c>
      <c r="D54" s="9" t="s">
        <v>96</v>
      </c>
      <c r="E54" s="19">
        <v>20255009.34</v>
      </c>
      <c r="F54" s="27">
        <v>24992506.620000001</v>
      </c>
    </row>
    <row r="55" spans="1:6" x14ac:dyDescent="0.25">
      <c r="A55" s="26" t="s">
        <v>97</v>
      </c>
      <c r="B55" s="19">
        <v>-178270206.13</v>
      </c>
      <c r="C55" s="19">
        <v>-118193802.68000001</v>
      </c>
      <c r="D55" s="12" t="s">
        <v>98</v>
      </c>
      <c r="E55" s="19">
        <v>0</v>
      </c>
      <c r="F55" s="27">
        <v>0</v>
      </c>
    </row>
    <row r="56" spans="1:6" x14ac:dyDescent="0.25">
      <c r="A56" s="26" t="s">
        <v>99</v>
      </c>
      <c r="B56" s="19">
        <v>12000</v>
      </c>
      <c r="C56" s="19">
        <v>12000</v>
      </c>
      <c r="D56" s="6"/>
      <c r="E56" s="19"/>
      <c r="F56" s="27"/>
    </row>
    <row r="57" spans="1:6" x14ac:dyDescent="0.25">
      <c r="A57" s="26" t="s">
        <v>100</v>
      </c>
      <c r="B57" s="19">
        <v>0</v>
      </c>
      <c r="C57" s="19">
        <v>0</v>
      </c>
      <c r="D57" s="7" t="s">
        <v>101</v>
      </c>
      <c r="E57" s="19">
        <v>64321766.819999993</v>
      </c>
      <c r="F57" s="27">
        <v>157304684.85999998</v>
      </c>
    </row>
    <row r="58" spans="1:6" x14ac:dyDescent="0.25">
      <c r="A58" s="26" t="s">
        <v>102</v>
      </c>
      <c r="B58" s="19">
        <v>0</v>
      </c>
      <c r="C58" s="19">
        <v>0</v>
      </c>
      <c r="D58" s="6"/>
      <c r="E58" s="19"/>
      <c r="F58" s="27"/>
    </row>
    <row r="59" spans="1:6" x14ac:dyDescent="0.25">
      <c r="A59" s="29"/>
      <c r="B59" s="20"/>
      <c r="C59" s="20"/>
      <c r="D59" s="7" t="s">
        <v>103</v>
      </c>
      <c r="E59" s="20">
        <v>95977389.529999986</v>
      </c>
      <c r="F59" s="30">
        <v>183714169.34999999</v>
      </c>
    </row>
    <row r="60" spans="1:6" x14ac:dyDescent="0.25">
      <c r="A60" s="31" t="s">
        <v>104</v>
      </c>
      <c r="B60" s="21">
        <v>794880881.76999998</v>
      </c>
      <c r="C60" s="21">
        <v>845431510.24000001</v>
      </c>
      <c r="D60" s="6"/>
      <c r="E60" s="21"/>
      <c r="F60" s="32"/>
    </row>
    <row r="61" spans="1:6" x14ac:dyDescent="0.25">
      <c r="A61" s="29"/>
      <c r="B61" s="20"/>
      <c r="C61" s="20"/>
      <c r="D61" s="13" t="s">
        <v>105</v>
      </c>
      <c r="E61" s="20"/>
      <c r="F61" s="30"/>
    </row>
    <row r="62" spans="1:6" x14ac:dyDescent="0.25">
      <c r="A62" s="31" t="s">
        <v>106</v>
      </c>
      <c r="B62" s="21">
        <v>915603336.00999999</v>
      </c>
      <c r="C62" s="21">
        <v>981379273.5</v>
      </c>
      <c r="D62" s="6"/>
      <c r="E62" s="21"/>
      <c r="F62" s="32"/>
    </row>
    <row r="63" spans="1:6" x14ac:dyDescent="0.25">
      <c r="A63" s="29"/>
      <c r="B63" s="20"/>
      <c r="C63" s="20"/>
      <c r="D63" s="14" t="s">
        <v>107</v>
      </c>
      <c r="E63" s="20">
        <v>690209470.50999999</v>
      </c>
      <c r="F63" s="30">
        <v>690209470.50999999</v>
      </c>
    </row>
    <row r="64" spans="1:6" x14ac:dyDescent="0.25">
      <c r="A64" s="29"/>
      <c r="B64" s="20"/>
      <c r="C64" s="20"/>
      <c r="D64" s="9" t="s">
        <v>108</v>
      </c>
      <c r="E64" s="20">
        <v>689148015.50999999</v>
      </c>
      <c r="F64" s="30">
        <v>689148015.50999999</v>
      </c>
    </row>
    <row r="65" spans="1:6" x14ac:dyDescent="0.25">
      <c r="A65" s="29"/>
      <c r="B65" s="20"/>
      <c r="C65" s="20"/>
      <c r="D65" s="12" t="s">
        <v>109</v>
      </c>
      <c r="E65" s="20">
        <v>1061455</v>
      </c>
      <c r="F65" s="30">
        <v>1061455</v>
      </c>
    </row>
    <row r="66" spans="1:6" x14ac:dyDescent="0.25">
      <c r="A66" s="29"/>
      <c r="B66" s="20"/>
      <c r="C66" s="20"/>
      <c r="D66" s="9" t="s">
        <v>110</v>
      </c>
      <c r="E66" s="20">
        <v>0</v>
      </c>
      <c r="F66" s="30">
        <v>0</v>
      </c>
    </row>
    <row r="67" spans="1:6" x14ac:dyDescent="0.25">
      <c r="A67" s="29"/>
      <c r="B67" s="20"/>
      <c r="C67" s="20"/>
      <c r="D67" s="6"/>
      <c r="E67" s="20"/>
      <c r="F67" s="30"/>
    </row>
    <row r="68" spans="1:6" x14ac:dyDescent="0.25">
      <c r="A68" s="29"/>
      <c r="B68" s="20"/>
      <c r="C68" s="20"/>
      <c r="D68" s="14" t="s">
        <v>111</v>
      </c>
      <c r="E68" s="20">
        <v>129416475.97</v>
      </c>
      <c r="F68" s="30">
        <v>107455633.64000002</v>
      </c>
    </row>
    <row r="69" spans="1:6" x14ac:dyDescent="0.25">
      <c r="A69" s="33"/>
      <c r="B69" s="6"/>
      <c r="C69" s="6"/>
      <c r="D69" s="9" t="s">
        <v>112</v>
      </c>
      <c r="E69" s="19">
        <v>21954518.600000001</v>
      </c>
      <c r="F69" s="27">
        <v>19577272.149999999</v>
      </c>
    </row>
    <row r="70" spans="1:6" x14ac:dyDescent="0.25">
      <c r="A70" s="33"/>
      <c r="B70" s="6"/>
      <c r="C70" s="6"/>
      <c r="D70" s="9" t="s">
        <v>113</v>
      </c>
      <c r="E70" s="19">
        <v>109162319.94</v>
      </c>
      <c r="F70" s="27">
        <v>89578724.060000002</v>
      </c>
    </row>
    <row r="71" spans="1:6" x14ac:dyDescent="0.25">
      <c r="A71" s="33"/>
      <c r="B71" s="6"/>
      <c r="C71" s="6"/>
      <c r="D71" s="9" t="s">
        <v>114</v>
      </c>
      <c r="E71" s="19">
        <v>0</v>
      </c>
      <c r="F71" s="27">
        <v>0</v>
      </c>
    </row>
    <row r="72" spans="1:6" x14ac:dyDescent="0.25">
      <c r="A72" s="33"/>
      <c r="B72" s="6"/>
      <c r="C72" s="6"/>
      <c r="D72" s="9" t="s">
        <v>115</v>
      </c>
      <c r="E72" s="19">
        <v>0</v>
      </c>
      <c r="F72" s="27">
        <v>0</v>
      </c>
    </row>
    <row r="73" spans="1:6" x14ac:dyDescent="0.25">
      <c r="A73" s="33"/>
      <c r="B73" s="6"/>
      <c r="C73" s="6"/>
      <c r="D73" s="9" t="s">
        <v>116</v>
      </c>
      <c r="E73" s="19">
        <v>-1700362.57</v>
      </c>
      <c r="F73" s="27">
        <v>-1700362.57</v>
      </c>
    </row>
    <row r="74" spans="1:6" x14ac:dyDescent="0.25">
      <c r="A74" s="33"/>
      <c r="B74" s="6"/>
      <c r="C74" s="6"/>
      <c r="D74" s="6"/>
      <c r="E74" s="19"/>
      <c r="F74" s="27"/>
    </row>
    <row r="75" spans="1:6" x14ac:dyDescent="0.25">
      <c r="A75" s="33"/>
      <c r="B75" s="6"/>
      <c r="C75" s="6"/>
      <c r="D75" s="14" t="s">
        <v>117</v>
      </c>
      <c r="E75" s="19">
        <v>0</v>
      </c>
      <c r="F75" s="27">
        <v>0</v>
      </c>
    </row>
    <row r="76" spans="1:6" x14ac:dyDescent="0.25">
      <c r="A76" s="33"/>
      <c r="B76" s="6"/>
      <c r="C76" s="6"/>
      <c r="D76" s="9" t="s">
        <v>118</v>
      </c>
      <c r="E76" s="19">
        <v>0</v>
      </c>
      <c r="F76" s="27">
        <v>0</v>
      </c>
    </row>
    <row r="77" spans="1:6" x14ac:dyDescent="0.25">
      <c r="A77" s="33"/>
      <c r="B77" s="6"/>
      <c r="C77" s="6"/>
      <c r="D77" s="9" t="s">
        <v>119</v>
      </c>
      <c r="E77" s="19">
        <v>0</v>
      </c>
      <c r="F77" s="27">
        <v>0</v>
      </c>
    </row>
    <row r="78" spans="1:6" x14ac:dyDescent="0.25">
      <c r="A78" s="33"/>
      <c r="B78" s="6"/>
      <c r="C78" s="6"/>
      <c r="D78" s="6"/>
      <c r="E78" s="19"/>
      <c r="F78" s="27"/>
    </row>
    <row r="79" spans="1:6" x14ac:dyDescent="0.25">
      <c r="A79" s="33"/>
      <c r="B79" s="6"/>
      <c r="C79" s="6"/>
      <c r="D79" s="7" t="s">
        <v>120</v>
      </c>
      <c r="E79" s="19">
        <v>819625946.48000002</v>
      </c>
      <c r="F79" s="27">
        <v>797665104.14999998</v>
      </c>
    </row>
    <row r="80" spans="1:6" x14ac:dyDescent="0.25">
      <c r="A80" s="33"/>
      <c r="B80" s="6"/>
      <c r="C80" s="6"/>
      <c r="D80" s="6"/>
      <c r="E80" s="19"/>
      <c r="F80" s="27"/>
    </row>
    <row r="81" spans="1:6" x14ac:dyDescent="0.25">
      <c r="A81" s="33"/>
      <c r="B81" s="6"/>
      <c r="C81" s="6"/>
      <c r="D81" s="7" t="s">
        <v>121</v>
      </c>
      <c r="E81" s="19">
        <v>915603336.00999999</v>
      </c>
      <c r="F81" s="27">
        <v>981379273.5</v>
      </c>
    </row>
    <row r="82" spans="1:6" ht="15.75" thickBot="1" x14ac:dyDescent="0.3">
      <c r="A82" s="34"/>
      <c r="B82" s="35"/>
      <c r="C82" s="35"/>
      <c r="D82" s="35"/>
      <c r="E82" s="35"/>
      <c r="F82" s="36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B9:C62 E9:F45 E47:F47 E50:F81" xr:uid="{473E0067-56AD-4FF5-A382-422A7EEC1727}">
      <formula1>-1.79769313486231E+100</formula1>
      <formula2>1.79769313486231E+100</formula2>
    </dataValidation>
    <dataValidation allowBlank="1" showInputMessage="1" showErrorMessage="1" prompt="31 de diciembre de 20XN-1 (e)" sqref="C6 F6" xr:uid="{9307C454-9D24-4C47-B19B-502829A33C24}"/>
    <dataValidation allowBlank="1" showInputMessage="1" showErrorMessage="1" prompt="20XN (d)" sqref="B6 E6" xr:uid="{8FA360D1-760F-40AE-9558-9EFEB44754E9}"/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DF03-D125-40BE-B12B-BD52D2C97F24}">
  <dimension ref="A1:I47"/>
  <sheetViews>
    <sheetView topLeftCell="A13" workbookViewId="0">
      <selection activeCell="A9" sqref="A9"/>
    </sheetView>
  </sheetViews>
  <sheetFormatPr baseColWidth="10" defaultColWidth="10.7109375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9" s="1" customFormat="1" ht="26.25" x14ac:dyDescent="0.25">
      <c r="A1" s="133" t="s">
        <v>122</v>
      </c>
      <c r="B1" s="133"/>
      <c r="C1" s="133"/>
      <c r="D1" s="133"/>
      <c r="E1" s="133"/>
      <c r="F1" s="133"/>
      <c r="G1" s="133"/>
      <c r="H1" s="133"/>
    </row>
    <row r="2" spans="1:9" s="61" customFormat="1" ht="18.75" x14ac:dyDescent="0.3">
      <c r="A2" s="134" t="s">
        <v>183</v>
      </c>
      <c r="B2" s="135"/>
      <c r="C2" s="135"/>
      <c r="D2" s="135"/>
      <c r="E2" s="135"/>
      <c r="F2" s="135"/>
      <c r="G2" s="135"/>
      <c r="H2" s="136"/>
    </row>
    <row r="3" spans="1:9" s="61" customFormat="1" ht="18.75" x14ac:dyDescent="0.3">
      <c r="A3" s="137" t="s">
        <v>123</v>
      </c>
      <c r="B3" s="138"/>
      <c r="C3" s="138"/>
      <c r="D3" s="138"/>
      <c r="E3" s="138"/>
      <c r="F3" s="138"/>
      <c r="G3" s="138"/>
      <c r="H3" s="139"/>
    </row>
    <row r="4" spans="1:9" s="61" customFormat="1" ht="18.75" x14ac:dyDescent="0.3">
      <c r="A4" s="137" t="s">
        <v>184</v>
      </c>
      <c r="B4" s="138"/>
      <c r="C4" s="138"/>
      <c r="D4" s="138"/>
      <c r="E4" s="138"/>
      <c r="F4" s="138"/>
      <c r="G4" s="138"/>
      <c r="H4" s="139"/>
    </row>
    <row r="5" spans="1:9" x14ac:dyDescent="0.25">
      <c r="A5" s="140" t="s">
        <v>2</v>
      </c>
      <c r="B5" s="130"/>
      <c r="C5" s="130"/>
      <c r="D5" s="130"/>
      <c r="E5" s="130"/>
      <c r="F5" s="130"/>
      <c r="G5" s="130"/>
      <c r="H5" s="141"/>
    </row>
    <row r="6" spans="1:9" ht="45" x14ac:dyDescent="0.25">
      <c r="A6" s="37" t="s">
        <v>124</v>
      </c>
      <c r="B6" s="38" t="s">
        <v>187</v>
      </c>
      <c r="C6" s="37" t="s">
        <v>125</v>
      </c>
      <c r="D6" s="37" t="s">
        <v>126</v>
      </c>
      <c r="E6" s="37" t="s">
        <v>127</v>
      </c>
      <c r="F6" s="37" t="s">
        <v>128</v>
      </c>
      <c r="G6" s="37" t="s">
        <v>129</v>
      </c>
      <c r="H6" s="39" t="s">
        <v>130</v>
      </c>
      <c r="I6" s="40"/>
    </row>
    <row r="7" spans="1:9" x14ac:dyDescent="0.25">
      <c r="A7" s="15"/>
      <c r="B7" s="49"/>
      <c r="C7" s="49"/>
      <c r="D7" s="49"/>
      <c r="E7" s="49"/>
      <c r="F7" s="49"/>
      <c r="G7" s="49"/>
      <c r="H7" s="49"/>
      <c r="I7" s="40"/>
    </row>
    <row r="8" spans="1:9" x14ac:dyDescent="0.25">
      <c r="A8" s="41" t="s">
        <v>131</v>
      </c>
      <c r="B8" s="21">
        <v>132312178.2</v>
      </c>
      <c r="C8" s="21">
        <v>0</v>
      </c>
      <c r="D8" s="21">
        <v>88245420.760000005</v>
      </c>
      <c r="E8" s="21">
        <v>0</v>
      </c>
      <c r="F8" s="21">
        <v>44066757.479999997</v>
      </c>
      <c r="G8" s="21">
        <v>9261329.9000000004</v>
      </c>
      <c r="H8" s="21">
        <v>0</v>
      </c>
    </row>
    <row r="9" spans="1:9" x14ac:dyDescent="0.25">
      <c r="A9" s="42" t="s">
        <v>132</v>
      </c>
      <c r="B9" s="19">
        <v>0</v>
      </c>
      <c r="C9" s="19">
        <v>0</v>
      </c>
      <c r="D9" s="19">
        <v>88245420.760000005</v>
      </c>
      <c r="E9" s="19">
        <v>88245420.760000005</v>
      </c>
      <c r="F9" s="19">
        <v>0</v>
      </c>
      <c r="G9" s="19">
        <v>0</v>
      </c>
      <c r="H9" s="19">
        <v>0</v>
      </c>
    </row>
    <row r="10" spans="1:9" x14ac:dyDescent="0.25">
      <c r="A10" s="43" t="s">
        <v>133</v>
      </c>
      <c r="B10" s="19">
        <v>0</v>
      </c>
      <c r="C10" s="19">
        <v>0</v>
      </c>
      <c r="D10" s="19">
        <v>88245420.760000005</v>
      </c>
      <c r="E10" s="19">
        <v>88245420.760000005</v>
      </c>
      <c r="F10" s="19">
        <v>0</v>
      </c>
      <c r="G10" s="19">
        <v>0</v>
      </c>
      <c r="H10" s="19">
        <v>0</v>
      </c>
    </row>
    <row r="11" spans="1:9" x14ac:dyDescent="0.25">
      <c r="A11" s="43" t="s">
        <v>134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9" x14ac:dyDescent="0.25">
      <c r="A12" s="43" t="s">
        <v>135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</row>
    <row r="13" spans="1:9" x14ac:dyDescent="0.25">
      <c r="A13" s="42" t="s">
        <v>136</v>
      </c>
      <c r="B13" s="19">
        <v>132312178.2</v>
      </c>
      <c r="C13" s="19">
        <v>0</v>
      </c>
      <c r="D13" s="19">
        <v>0</v>
      </c>
      <c r="E13" s="19">
        <v>-88245420.760000005</v>
      </c>
      <c r="F13" s="19">
        <v>44066757.479999997</v>
      </c>
      <c r="G13" s="19">
        <v>9261329.9000000004</v>
      </c>
      <c r="H13" s="19">
        <v>0</v>
      </c>
    </row>
    <row r="14" spans="1:9" x14ac:dyDescent="0.25">
      <c r="A14" s="43" t="s">
        <v>137</v>
      </c>
      <c r="B14" s="19">
        <v>132312178.2</v>
      </c>
      <c r="C14" s="19">
        <v>0</v>
      </c>
      <c r="D14" s="19">
        <v>0</v>
      </c>
      <c r="E14" s="19">
        <v>-88245420.760000005</v>
      </c>
      <c r="F14" s="19">
        <v>44066757.479999997</v>
      </c>
      <c r="G14" s="19">
        <v>9261329.9000000004</v>
      </c>
      <c r="H14" s="19">
        <v>0</v>
      </c>
    </row>
    <row r="15" spans="1:9" x14ac:dyDescent="0.25">
      <c r="A15" s="43" t="s">
        <v>138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9" x14ac:dyDescent="0.25">
      <c r="A16" s="43" t="s">
        <v>139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x14ac:dyDescent="0.25">
      <c r="A17" s="6"/>
      <c r="B17" s="49"/>
      <c r="C17" s="49"/>
      <c r="D17" s="49"/>
      <c r="E17" s="49"/>
      <c r="F17" s="49"/>
      <c r="G17" s="49"/>
      <c r="H17" s="49"/>
    </row>
    <row r="18" spans="1:8" x14ac:dyDescent="0.25">
      <c r="A18" s="41" t="s">
        <v>140</v>
      </c>
      <c r="B18" s="21">
        <v>51401991.109999999</v>
      </c>
      <c r="C18" s="50"/>
      <c r="D18" s="50"/>
      <c r="E18" s="50"/>
      <c r="F18" s="21">
        <v>51910632.049999997</v>
      </c>
      <c r="G18" s="50"/>
      <c r="H18" s="50"/>
    </row>
    <row r="19" spans="1:8" x14ac:dyDescent="0.25">
      <c r="A19" s="6"/>
      <c r="B19" s="49"/>
      <c r="C19" s="49"/>
      <c r="D19" s="49"/>
      <c r="E19" s="49"/>
      <c r="F19" s="49"/>
      <c r="G19" s="49"/>
      <c r="H19" s="49"/>
    </row>
    <row r="20" spans="1:8" x14ac:dyDescent="0.25">
      <c r="A20" s="41" t="s">
        <v>141</v>
      </c>
      <c r="B20" s="21">
        <v>183714169.31</v>
      </c>
      <c r="C20" s="21">
        <v>0</v>
      </c>
      <c r="D20" s="21">
        <v>88245420.760000005</v>
      </c>
      <c r="E20" s="21">
        <v>0</v>
      </c>
      <c r="F20" s="21">
        <v>95977389.530000001</v>
      </c>
      <c r="G20" s="21">
        <v>9261329.9000000004</v>
      </c>
      <c r="H20" s="21">
        <v>0</v>
      </c>
    </row>
    <row r="21" spans="1:8" x14ac:dyDescent="0.25">
      <c r="A21" s="6"/>
      <c r="B21" s="20"/>
      <c r="C21" s="20"/>
      <c r="D21" s="20"/>
      <c r="E21" s="20"/>
      <c r="F21" s="20"/>
      <c r="G21" s="20"/>
      <c r="H21" s="20"/>
    </row>
    <row r="22" spans="1:8" ht="17.25" x14ac:dyDescent="0.25">
      <c r="A22" s="41" t="s">
        <v>142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s="45" customFormat="1" x14ac:dyDescent="0.25">
      <c r="A23" s="44" t="s">
        <v>143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s="45" customFormat="1" x14ac:dyDescent="0.25">
      <c r="A24" s="44" t="s">
        <v>144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s="45" customFormat="1" x14ac:dyDescent="0.25">
      <c r="A25" s="44" t="s">
        <v>145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x14ac:dyDescent="0.25">
      <c r="A26" s="46" t="s">
        <v>146</v>
      </c>
      <c r="B26" s="20"/>
      <c r="C26" s="20"/>
      <c r="D26" s="20"/>
      <c r="E26" s="20"/>
      <c r="F26" s="20"/>
      <c r="G26" s="20"/>
      <c r="H26" s="20"/>
    </row>
    <row r="27" spans="1:8" ht="17.25" x14ac:dyDescent="0.25">
      <c r="A27" s="41" t="s">
        <v>147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s="45" customFormat="1" x14ac:dyDescent="0.25">
      <c r="A28" s="44" t="s">
        <v>148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s="45" customFormat="1" x14ac:dyDescent="0.25">
      <c r="A29" s="44" t="s">
        <v>149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s="45" customFormat="1" x14ac:dyDescent="0.25">
      <c r="A30" s="44" t="s">
        <v>150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x14ac:dyDescent="0.25">
      <c r="A31" s="47" t="s">
        <v>146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1"/>
    </row>
    <row r="33" spans="1:8" ht="12" customHeight="1" x14ac:dyDescent="0.25">
      <c r="A33" s="132" t="s">
        <v>151</v>
      </c>
      <c r="B33" s="132"/>
      <c r="C33" s="132"/>
      <c r="D33" s="132"/>
      <c r="E33" s="132"/>
      <c r="F33" s="132"/>
      <c r="G33" s="132"/>
      <c r="H33" s="132"/>
    </row>
    <row r="34" spans="1:8" ht="12" customHeight="1" x14ac:dyDescent="0.25">
      <c r="A34" s="132"/>
      <c r="B34" s="132"/>
      <c r="C34" s="132"/>
      <c r="D34" s="132"/>
      <c r="E34" s="132"/>
      <c r="F34" s="132"/>
      <c r="G34" s="132"/>
      <c r="H34" s="132"/>
    </row>
    <row r="35" spans="1:8" ht="12" customHeight="1" x14ac:dyDescent="0.25">
      <c r="A35" s="132"/>
      <c r="B35" s="132"/>
      <c r="C35" s="132"/>
      <c r="D35" s="132"/>
      <c r="E35" s="132"/>
      <c r="F35" s="132"/>
      <c r="G35" s="132"/>
      <c r="H35" s="132"/>
    </row>
    <row r="36" spans="1:8" ht="12" customHeight="1" x14ac:dyDescent="0.25">
      <c r="A36" s="132"/>
      <c r="B36" s="132"/>
      <c r="C36" s="132"/>
      <c r="D36" s="132"/>
      <c r="E36" s="132"/>
      <c r="F36" s="132"/>
      <c r="G36" s="132"/>
      <c r="H36" s="132"/>
    </row>
    <row r="37" spans="1:8" ht="12" customHeight="1" x14ac:dyDescent="0.25">
      <c r="A37" s="132"/>
      <c r="B37" s="132"/>
      <c r="C37" s="132"/>
      <c r="D37" s="132"/>
      <c r="E37" s="132"/>
      <c r="F37" s="132"/>
      <c r="G37" s="132"/>
      <c r="H37" s="132"/>
    </row>
    <row r="38" spans="1:8" x14ac:dyDescent="0.25">
      <c r="A38" s="1"/>
    </row>
    <row r="39" spans="1:8" ht="30" x14ac:dyDescent="0.25">
      <c r="A39" s="37" t="s">
        <v>152</v>
      </c>
      <c r="B39" s="37" t="s">
        <v>153</v>
      </c>
      <c r="C39" s="37" t="s">
        <v>154</v>
      </c>
      <c r="D39" s="37" t="s">
        <v>155</v>
      </c>
      <c r="E39" s="37" t="s">
        <v>156</v>
      </c>
      <c r="F39" s="39" t="s">
        <v>157</v>
      </c>
    </row>
    <row r="40" spans="1:8" x14ac:dyDescent="0.25">
      <c r="A40" s="6"/>
      <c r="B40" s="15"/>
      <c r="C40" s="15"/>
      <c r="D40" s="15"/>
      <c r="E40" s="15"/>
      <c r="F40" s="15"/>
    </row>
    <row r="41" spans="1:8" x14ac:dyDescent="0.25">
      <c r="A41" s="41" t="s">
        <v>158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</row>
    <row r="42" spans="1:8" s="45" customFormat="1" x14ac:dyDescent="0.25">
      <c r="A42" s="44" t="s">
        <v>159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</row>
    <row r="43" spans="1:8" s="45" customFormat="1" x14ac:dyDescent="0.25">
      <c r="A43" s="44" t="s">
        <v>160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</row>
    <row r="44" spans="1:8" s="45" customFormat="1" x14ac:dyDescent="0.25">
      <c r="A44" s="44" t="s">
        <v>161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</row>
    <row r="45" spans="1:8" x14ac:dyDescent="0.25">
      <c r="A45" s="48" t="s">
        <v>146</v>
      </c>
      <c r="B45" s="16"/>
      <c r="C45" s="16"/>
      <c r="D45" s="16"/>
      <c r="E45" s="16"/>
      <c r="F45" s="16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8DFCA446-7E1F-4408-8B9D-1A0B4398CC4F}">
      <formula1>-1.79769313486231E+100</formula1>
      <formula2>1.79769313486231E+100</formula2>
    </dataValidation>
    <dataValidation allowBlank="1" showInputMessage="1" showErrorMessage="1" prompt="Saldo al 31 de diciembre de 20XN-1 (d)" sqref="B6" xr:uid="{A99D8677-2529-4735-9CCF-191991AB6DC0}"/>
  </dataValidations>
  <printOptions horizontalCentered="1"/>
  <pageMargins left="0" right="0" top="0.74803149606299213" bottom="0.19685039370078741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C8D1-3D70-4F70-AB31-3907E910DDBD}">
  <dimension ref="A1:L21"/>
  <sheetViews>
    <sheetView showGridLines="0" tabSelected="1" workbookViewId="0">
      <selection activeCell="B25" sqref="B25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53" customFormat="1" ht="21" x14ac:dyDescent="0.25">
      <c r="A1" s="142" t="s">
        <v>162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52"/>
    </row>
    <row r="2" spans="1:12" s="163" customFormat="1" ht="18.75" x14ac:dyDescent="0.3">
      <c r="A2" s="160" t="s">
        <v>481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</row>
    <row r="3" spans="1:12" s="163" customFormat="1" ht="18.75" x14ac:dyDescent="0.3">
      <c r="A3" s="164" t="s">
        <v>163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2" s="163" customFormat="1" ht="18.75" x14ac:dyDescent="0.3">
      <c r="A4" s="164" t="s">
        <v>229</v>
      </c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2" s="170" customFormat="1" x14ac:dyDescent="0.25">
      <c r="A5" s="167" t="s">
        <v>2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111" customHeight="1" x14ac:dyDescent="0.25">
      <c r="A6" s="39" t="s">
        <v>164</v>
      </c>
      <c r="B6" s="39" t="s">
        <v>165</v>
      </c>
      <c r="C6" s="39" t="s">
        <v>166</v>
      </c>
      <c r="D6" s="39" t="s">
        <v>167</v>
      </c>
      <c r="E6" s="39" t="s">
        <v>168</v>
      </c>
      <c r="F6" s="39" t="s">
        <v>169</v>
      </c>
      <c r="G6" s="39" t="s">
        <v>170</v>
      </c>
      <c r="H6" s="39" t="s">
        <v>171</v>
      </c>
      <c r="I6" s="3" t="s">
        <v>482</v>
      </c>
      <c r="J6" s="3" t="s">
        <v>483</v>
      </c>
      <c r="K6" s="3" t="s">
        <v>484</v>
      </c>
    </row>
    <row r="7" spans="1:12" x14ac:dyDescent="0.25">
      <c r="A7" s="5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5" t="s">
        <v>172</v>
      </c>
      <c r="B8" s="55"/>
      <c r="C8" s="55"/>
      <c r="D8" s="55"/>
      <c r="E8" s="21">
        <f>SUM(E9:APP_FIN_04)</f>
        <v>0</v>
      </c>
      <c r="F8" s="60"/>
      <c r="G8" s="21">
        <f>SUM(G9:APP_FIN_06)</f>
        <v>0</v>
      </c>
      <c r="H8" s="21">
        <f>SUM(H9:APP_FIN_07)</f>
        <v>0</v>
      </c>
      <c r="I8" s="21">
        <f>SUM(I9:APP_FIN_08)</f>
        <v>0</v>
      </c>
      <c r="J8" s="21">
        <f>SUM(J9:APP_FIN_09)</f>
        <v>0</v>
      </c>
      <c r="K8" s="21">
        <f>SUM(K9:APP_FIN_10)</f>
        <v>0</v>
      </c>
    </row>
    <row r="9" spans="1:12" s="45" customFormat="1" x14ac:dyDescent="0.25">
      <c r="A9" s="56" t="s">
        <v>173</v>
      </c>
      <c r="B9" s="57"/>
      <c r="C9" s="57"/>
      <c r="D9" s="57"/>
      <c r="E9" s="19">
        <v>0</v>
      </c>
      <c r="F9" s="19"/>
      <c r="G9" s="19">
        <v>0</v>
      </c>
      <c r="H9" s="19">
        <v>0</v>
      </c>
      <c r="I9" s="19">
        <v>0</v>
      </c>
      <c r="J9" s="19">
        <v>0</v>
      </c>
      <c r="K9" s="19">
        <f>E9-J9</f>
        <v>0</v>
      </c>
    </row>
    <row r="10" spans="1:12" s="45" customFormat="1" x14ac:dyDescent="0.25">
      <c r="A10" s="56" t="s">
        <v>174</v>
      </c>
      <c r="B10" s="57"/>
      <c r="C10" s="57"/>
      <c r="D10" s="57"/>
      <c r="E10" s="19">
        <v>0</v>
      </c>
      <c r="F10" s="19"/>
      <c r="G10" s="19">
        <v>0</v>
      </c>
      <c r="H10" s="19">
        <v>0</v>
      </c>
      <c r="I10" s="19">
        <v>0</v>
      </c>
      <c r="J10" s="19">
        <v>0</v>
      </c>
      <c r="K10" s="19">
        <f t="shared" ref="K10:K12" si="0">E10-J10</f>
        <v>0</v>
      </c>
    </row>
    <row r="11" spans="1:12" s="45" customFormat="1" x14ac:dyDescent="0.25">
      <c r="A11" s="56" t="s">
        <v>175</v>
      </c>
      <c r="B11" s="57"/>
      <c r="C11" s="57"/>
      <c r="D11" s="57"/>
      <c r="E11" s="19">
        <v>0</v>
      </c>
      <c r="F11" s="19"/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</row>
    <row r="12" spans="1:12" s="45" customFormat="1" x14ac:dyDescent="0.25">
      <c r="A12" s="56" t="s">
        <v>176</v>
      </c>
      <c r="B12" s="57"/>
      <c r="C12" s="57"/>
      <c r="D12" s="57"/>
      <c r="E12" s="19">
        <v>0</v>
      </c>
      <c r="F12" s="19"/>
      <c r="G12" s="19">
        <v>0</v>
      </c>
      <c r="H12" s="19">
        <v>0</v>
      </c>
      <c r="I12" s="19">
        <v>0</v>
      </c>
      <c r="J12" s="19">
        <v>0</v>
      </c>
      <c r="K12" s="19">
        <f t="shared" si="0"/>
        <v>0</v>
      </c>
    </row>
    <row r="13" spans="1:12" x14ac:dyDescent="0.25">
      <c r="A13" s="58" t="s">
        <v>146</v>
      </c>
      <c r="B13" s="59"/>
      <c r="C13" s="59"/>
      <c r="D13" s="59"/>
      <c r="E13" s="20"/>
      <c r="F13" s="20"/>
      <c r="G13" s="20"/>
      <c r="H13" s="20"/>
      <c r="I13" s="20"/>
      <c r="J13" s="20"/>
      <c r="K13" s="20"/>
    </row>
    <row r="14" spans="1:12" x14ac:dyDescent="0.25">
      <c r="A14" s="5" t="s">
        <v>177</v>
      </c>
      <c r="B14" s="55"/>
      <c r="C14" s="55"/>
      <c r="D14" s="55"/>
      <c r="E14" s="21">
        <f>SUM(E15:OTROS_FIN_04)</f>
        <v>0</v>
      </c>
      <c r="F14" s="60"/>
      <c r="G14" s="21">
        <f>SUM(G15:OTROS_FIN_06)</f>
        <v>0</v>
      </c>
      <c r="H14" s="21">
        <f>SUM(H15:OTROS_FIN_07)</f>
        <v>0</v>
      </c>
      <c r="I14" s="21">
        <f>SUM(I15:OTROS_FIN_08)</f>
        <v>0</v>
      </c>
      <c r="J14" s="21">
        <f>SUM(J15:OTROS_FIN_09)</f>
        <v>0</v>
      </c>
      <c r="K14" s="21">
        <f>SUM(K15:OTROS_FIN_10)</f>
        <v>0</v>
      </c>
    </row>
    <row r="15" spans="1:12" s="45" customFormat="1" x14ac:dyDescent="0.25">
      <c r="A15" s="56" t="s">
        <v>178</v>
      </c>
      <c r="B15" s="57"/>
      <c r="C15" s="57"/>
      <c r="D15" s="57"/>
      <c r="E15" s="19">
        <v>0</v>
      </c>
      <c r="F15" s="19"/>
      <c r="G15" s="19">
        <v>0</v>
      </c>
      <c r="H15" s="19">
        <v>0</v>
      </c>
      <c r="I15" s="19">
        <v>0</v>
      </c>
      <c r="J15" s="19">
        <v>0</v>
      </c>
      <c r="K15" s="19">
        <f>E15-J15</f>
        <v>0</v>
      </c>
    </row>
    <row r="16" spans="1:12" s="45" customFormat="1" x14ac:dyDescent="0.25">
      <c r="A16" s="56" t="s">
        <v>179</v>
      </c>
      <c r="B16" s="57"/>
      <c r="C16" s="57"/>
      <c r="D16" s="57"/>
      <c r="E16" s="19">
        <v>0</v>
      </c>
      <c r="F16" s="19"/>
      <c r="G16" s="19">
        <v>0</v>
      </c>
      <c r="H16" s="19">
        <v>0</v>
      </c>
      <c r="I16" s="19">
        <v>0</v>
      </c>
      <c r="J16" s="19">
        <v>0</v>
      </c>
      <c r="K16" s="19">
        <f t="shared" ref="K16:K18" si="1">E16-J16</f>
        <v>0</v>
      </c>
    </row>
    <row r="17" spans="1:11" s="45" customFormat="1" x14ac:dyDescent="0.25">
      <c r="A17" s="56" t="s">
        <v>180</v>
      </c>
      <c r="B17" s="57"/>
      <c r="C17" s="57"/>
      <c r="D17" s="57"/>
      <c r="E17" s="19">
        <v>0</v>
      </c>
      <c r="F17" s="19"/>
      <c r="G17" s="19">
        <v>0</v>
      </c>
      <c r="H17" s="19">
        <v>0</v>
      </c>
      <c r="I17" s="19">
        <v>0</v>
      </c>
      <c r="J17" s="19">
        <v>0</v>
      </c>
      <c r="K17" s="19">
        <f t="shared" si="1"/>
        <v>0</v>
      </c>
    </row>
    <row r="18" spans="1:11" s="45" customFormat="1" x14ac:dyDescent="0.25">
      <c r="A18" s="56" t="s">
        <v>181</v>
      </c>
      <c r="B18" s="57"/>
      <c r="C18" s="57"/>
      <c r="D18" s="57"/>
      <c r="E18" s="19">
        <v>0</v>
      </c>
      <c r="F18" s="19"/>
      <c r="G18" s="19">
        <v>0</v>
      </c>
      <c r="H18" s="19">
        <v>0</v>
      </c>
      <c r="I18" s="19">
        <v>0</v>
      </c>
      <c r="J18" s="19">
        <v>0</v>
      </c>
      <c r="K18" s="19">
        <f t="shared" si="1"/>
        <v>0</v>
      </c>
    </row>
    <row r="19" spans="1:11" x14ac:dyDescent="0.25">
      <c r="A19" s="58" t="s">
        <v>146</v>
      </c>
      <c r="B19" s="59"/>
      <c r="C19" s="59"/>
      <c r="D19" s="59"/>
      <c r="E19" s="20"/>
      <c r="F19" s="20"/>
      <c r="G19" s="20"/>
      <c r="H19" s="20"/>
      <c r="I19" s="20"/>
      <c r="J19" s="20"/>
      <c r="K19" s="20"/>
    </row>
    <row r="20" spans="1:11" x14ac:dyDescent="0.25">
      <c r="A20" s="5" t="s">
        <v>182</v>
      </c>
      <c r="B20" s="55"/>
      <c r="C20" s="55"/>
      <c r="D20" s="55"/>
      <c r="E20" s="21">
        <f>APP_T4+OTROS_T4</f>
        <v>0</v>
      </c>
      <c r="F20" s="60"/>
      <c r="G20" s="21">
        <f>APP_T6+OTROS_T6</f>
        <v>0</v>
      </c>
      <c r="H20" s="21">
        <f>APP_T7+OTROS_T7</f>
        <v>0</v>
      </c>
      <c r="I20" s="21">
        <f>APP_T8+OTROS_T8</f>
        <v>0</v>
      </c>
      <c r="J20" s="21">
        <f>APP_T9+OTROS_T9</f>
        <v>0</v>
      </c>
      <c r="K20" s="21">
        <f>APP_T10+OTROS_T10</f>
        <v>0</v>
      </c>
    </row>
    <row r="21" spans="1:11" x14ac:dyDescent="0.25">
      <c r="A21" s="17"/>
      <c r="B21" s="16"/>
      <c r="C21" s="16"/>
      <c r="D21" s="16"/>
      <c r="E21" s="51"/>
      <c r="F21" s="51"/>
      <c r="G21" s="51"/>
      <c r="H21" s="51"/>
      <c r="I21" s="51"/>
      <c r="J21" s="51"/>
      <c r="K21" s="51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9BAF096E-D1DE-48A4-853B-40AC33578A13}">
      <formula1>36526</formula1>
    </dataValidation>
    <dataValidation type="decimal" allowBlank="1" showInputMessage="1" showErrorMessage="1" sqref="E8:K20" xr:uid="{631236D4-CD34-4DE7-8EDA-F7635EE9E1F2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276D5A93-2A88-426A-A6D7-C2A63B391F88}"/>
    <dataValidation allowBlank="1" showInputMessage="1" showErrorMessage="1" prompt="Monto pagado de la inversión actualizado al XX de XXXX de 20XN (k)" sqref="J6" xr:uid="{E8CEB1D2-E54F-4FB4-B488-77C085EA9131}"/>
    <dataValidation allowBlank="1" showInputMessage="1" showErrorMessage="1" prompt="Monto pagado de la inversión al XX de XXXX de 20XN (k)" sqref="I6" xr:uid="{23CB56DB-A111-4DD5-91FE-1091117A7031}"/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2809-8557-4C22-8D88-3EFB483D1E66}">
  <dimension ref="A1:K75"/>
  <sheetViews>
    <sheetView zoomScaleNormal="100" workbookViewId="0">
      <selection activeCell="A4" sqref="A4:D4"/>
    </sheetView>
  </sheetViews>
  <sheetFormatPr baseColWidth="10" defaultColWidth="10.7109375" defaultRowHeight="15" zeroHeight="1" x14ac:dyDescent="0.25"/>
  <cols>
    <col min="1" max="1" width="101.42578125" customWidth="1"/>
    <col min="2" max="4" width="25.7109375" style="71" customWidth="1"/>
  </cols>
  <sheetData>
    <row r="1" spans="1:11" s="53" customFormat="1" ht="37.5" customHeight="1" x14ac:dyDescent="0.25">
      <c r="A1" s="142" t="s">
        <v>188</v>
      </c>
      <c r="B1" s="142"/>
      <c r="C1" s="142"/>
      <c r="D1" s="142"/>
      <c r="E1" s="52"/>
      <c r="F1" s="52"/>
      <c r="G1" s="52"/>
      <c r="H1" s="52"/>
      <c r="I1" s="52"/>
      <c r="J1" s="52"/>
      <c r="K1" s="52"/>
    </row>
    <row r="2" spans="1:11" s="61" customFormat="1" ht="18.75" x14ac:dyDescent="0.3">
      <c r="A2" s="134" t="s">
        <v>183</v>
      </c>
      <c r="B2" s="135"/>
      <c r="C2" s="135"/>
      <c r="D2" s="136"/>
    </row>
    <row r="3" spans="1:11" s="61" customFormat="1" ht="18.75" x14ac:dyDescent="0.3">
      <c r="A3" s="137" t="s">
        <v>189</v>
      </c>
      <c r="B3" s="138"/>
      <c r="C3" s="138"/>
      <c r="D3" s="139"/>
    </row>
    <row r="4" spans="1:11" s="61" customFormat="1" ht="18.75" x14ac:dyDescent="0.3">
      <c r="A4" s="137" t="s">
        <v>229</v>
      </c>
      <c r="B4" s="138"/>
      <c r="C4" s="138"/>
      <c r="D4" s="139"/>
    </row>
    <row r="5" spans="1:11" x14ac:dyDescent="0.25">
      <c r="A5" s="140" t="s">
        <v>2</v>
      </c>
      <c r="B5" s="130"/>
      <c r="C5" s="130"/>
      <c r="D5" s="141"/>
    </row>
    <row r="6" spans="1:11" x14ac:dyDescent="0.25"/>
    <row r="7" spans="1:11" ht="39" customHeight="1" x14ac:dyDescent="0.25">
      <c r="A7" s="62" t="s">
        <v>4</v>
      </c>
      <c r="B7" s="72" t="s">
        <v>190</v>
      </c>
      <c r="C7" s="72" t="s">
        <v>191</v>
      </c>
      <c r="D7" s="72" t="s">
        <v>192</v>
      </c>
    </row>
    <row r="8" spans="1:11" x14ac:dyDescent="0.25">
      <c r="A8" s="11" t="s">
        <v>193</v>
      </c>
      <c r="B8" s="73">
        <v>678684732</v>
      </c>
      <c r="C8" s="73">
        <v>643345469.91999996</v>
      </c>
      <c r="D8" s="73">
        <v>643345469.91999996</v>
      </c>
    </row>
    <row r="9" spans="1:11" x14ac:dyDescent="0.25">
      <c r="A9" s="63" t="s">
        <v>194</v>
      </c>
      <c r="B9" s="74">
        <v>708466080</v>
      </c>
      <c r="C9" s="74">
        <v>730848877.65999997</v>
      </c>
      <c r="D9" s="74">
        <v>730848877.65999997</v>
      </c>
    </row>
    <row r="10" spans="1:11" x14ac:dyDescent="0.25">
      <c r="A10" s="63" t="s">
        <v>195</v>
      </c>
      <c r="B10" s="74">
        <v>0</v>
      </c>
      <c r="C10" s="74">
        <v>742013.02</v>
      </c>
      <c r="D10" s="74">
        <v>742013.02</v>
      </c>
    </row>
    <row r="11" spans="1:11" x14ac:dyDescent="0.25">
      <c r="A11" s="63" t="s">
        <v>196</v>
      </c>
      <c r="B11" s="74">
        <v>-29781348</v>
      </c>
      <c r="C11" s="74">
        <v>-88245420.760000005</v>
      </c>
      <c r="D11" s="74">
        <v>-88245420.760000005</v>
      </c>
    </row>
    <row r="12" spans="1:11" x14ac:dyDescent="0.25">
      <c r="A12" s="8"/>
      <c r="B12" s="49"/>
      <c r="C12" s="49"/>
      <c r="D12" s="49"/>
    </row>
    <row r="13" spans="1:11" x14ac:dyDescent="0.25">
      <c r="A13" s="11" t="s">
        <v>197</v>
      </c>
      <c r="B13" s="73">
        <v>678684732</v>
      </c>
      <c r="C13" s="73">
        <v>659411005.39999986</v>
      </c>
      <c r="D13" s="73">
        <v>655883391.48999989</v>
      </c>
    </row>
    <row r="14" spans="1:11" x14ac:dyDescent="0.25">
      <c r="A14" s="63" t="s">
        <v>198</v>
      </c>
      <c r="B14" s="74">
        <v>678684732</v>
      </c>
      <c r="C14" s="74">
        <v>658668992.37999988</v>
      </c>
      <c r="D14" s="74">
        <v>655141378.46999991</v>
      </c>
    </row>
    <row r="15" spans="1:11" x14ac:dyDescent="0.25">
      <c r="A15" s="63" t="s">
        <v>199</v>
      </c>
      <c r="B15" s="74">
        <v>0</v>
      </c>
      <c r="C15" s="74">
        <v>742013.02</v>
      </c>
      <c r="D15" s="74">
        <v>742013.02</v>
      </c>
    </row>
    <row r="16" spans="1:11" x14ac:dyDescent="0.25">
      <c r="A16" s="8"/>
      <c r="B16" s="49"/>
      <c r="C16" s="49"/>
      <c r="D16" s="49"/>
    </row>
    <row r="17" spans="1:4" x14ac:dyDescent="0.25">
      <c r="A17" s="11" t="s">
        <v>200</v>
      </c>
      <c r="B17" s="75">
        <v>0</v>
      </c>
      <c r="C17" s="73">
        <v>35847938.600000001</v>
      </c>
      <c r="D17" s="73">
        <v>35549465.579999998</v>
      </c>
    </row>
    <row r="18" spans="1:4" x14ac:dyDescent="0.25">
      <c r="A18" s="63" t="s">
        <v>201</v>
      </c>
      <c r="B18" s="76">
        <v>0</v>
      </c>
      <c r="C18" s="74">
        <v>35847938.600000001</v>
      </c>
      <c r="D18" s="74">
        <v>35549465.579999998</v>
      </c>
    </row>
    <row r="19" spans="1:4" x14ac:dyDescent="0.25">
      <c r="A19" s="63" t="s">
        <v>202</v>
      </c>
      <c r="B19" s="76">
        <v>0</v>
      </c>
      <c r="C19" s="74">
        <v>0</v>
      </c>
      <c r="D19" s="77">
        <v>0</v>
      </c>
    </row>
    <row r="20" spans="1:4" x14ac:dyDescent="0.25">
      <c r="A20" s="8"/>
      <c r="B20" s="49"/>
      <c r="C20" s="49"/>
      <c r="D20" s="49"/>
    </row>
    <row r="21" spans="1:4" x14ac:dyDescent="0.25">
      <c r="A21" s="11" t="s">
        <v>203</v>
      </c>
      <c r="B21" s="73">
        <v>0</v>
      </c>
      <c r="C21" s="73">
        <v>19782403.120000102</v>
      </c>
      <c r="D21" s="73">
        <v>23011544.010000065</v>
      </c>
    </row>
    <row r="22" spans="1:4" x14ac:dyDescent="0.25">
      <c r="A22" s="11"/>
      <c r="B22" s="49"/>
      <c r="C22" s="49"/>
      <c r="D22" s="49"/>
    </row>
    <row r="23" spans="1:4" x14ac:dyDescent="0.25">
      <c r="A23" s="11" t="s">
        <v>204</v>
      </c>
      <c r="B23" s="73">
        <v>29781348</v>
      </c>
      <c r="C23" s="73">
        <v>108027823.88000011</v>
      </c>
      <c r="D23" s="73">
        <v>111256964.77000007</v>
      </c>
    </row>
    <row r="24" spans="1:4" x14ac:dyDescent="0.25">
      <c r="A24" s="11"/>
      <c r="B24" s="78"/>
      <c r="C24" s="78"/>
      <c r="D24" s="78"/>
    </row>
    <row r="25" spans="1:4" x14ac:dyDescent="0.25">
      <c r="A25" s="64" t="s">
        <v>205</v>
      </c>
      <c r="B25" s="73">
        <v>29781348</v>
      </c>
      <c r="C25" s="73">
        <v>72179885.28000012</v>
      </c>
      <c r="D25" s="73">
        <v>75707499.190000072</v>
      </c>
    </row>
    <row r="26" spans="1:4" x14ac:dyDescent="0.25">
      <c r="A26" s="65"/>
      <c r="B26" s="51"/>
      <c r="C26" s="51"/>
      <c r="D26" s="51"/>
    </row>
    <row r="27" spans="1:4" x14ac:dyDescent="0.25">
      <c r="A27" s="1"/>
    </row>
    <row r="28" spans="1:4" ht="30" customHeight="1" x14ac:dyDescent="0.25">
      <c r="A28" s="62" t="s">
        <v>206</v>
      </c>
      <c r="B28" s="72" t="s">
        <v>207</v>
      </c>
      <c r="C28" s="72" t="s">
        <v>191</v>
      </c>
      <c r="D28" s="72" t="s">
        <v>208</v>
      </c>
    </row>
    <row r="29" spans="1:4" x14ac:dyDescent="0.25">
      <c r="A29" s="11" t="s">
        <v>209</v>
      </c>
      <c r="B29" s="21">
        <v>18223214</v>
      </c>
      <c r="C29" s="21">
        <v>9261329.9000000004</v>
      </c>
      <c r="D29" s="21">
        <v>9261329.9000000004</v>
      </c>
    </row>
    <row r="30" spans="1:4" x14ac:dyDescent="0.25">
      <c r="A30" s="63" t="s">
        <v>210</v>
      </c>
      <c r="B30" s="19">
        <v>18223214</v>
      </c>
      <c r="C30" s="19">
        <v>9261329.9000000004</v>
      </c>
      <c r="D30" s="19">
        <v>9261329.9000000004</v>
      </c>
    </row>
    <row r="31" spans="1:4" x14ac:dyDescent="0.25">
      <c r="A31" s="63" t="s">
        <v>211</v>
      </c>
      <c r="B31" s="19">
        <v>0</v>
      </c>
      <c r="C31" s="19">
        <v>0</v>
      </c>
      <c r="D31" s="19">
        <v>0</v>
      </c>
    </row>
    <row r="32" spans="1:4" x14ac:dyDescent="0.25">
      <c r="A32" s="6"/>
      <c r="B32" s="20"/>
      <c r="C32" s="20"/>
      <c r="D32" s="20"/>
    </row>
    <row r="33" spans="1:4" x14ac:dyDescent="0.25">
      <c r="A33" s="11" t="s">
        <v>212</v>
      </c>
      <c r="B33" s="21">
        <v>48004562</v>
      </c>
      <c r="C33" s="21">
        <v>81441215.180000126</v>
      </c>
      <c r="D33" s="21">
        <v>84968829.090000078</v>
      </c>
    </row>
    <row r="34" spans="1:4" x14ac:dyDescent="0.25">
      <c r="A34" s="17"/>
      <c r="B34" s="79"/>
      <c r="C34" s="79"/>
      <c r="D34" s="79"/>
    </row>
    <row r="35" spans="1:4" x14ac:dyDescent="0.25">
      <c r="A35" s="1"/>
    </row>
    <row r="36" spans="1:4" ht="30" x14ac:dyDescent="0.25">
      <c r="A36" s="62" t="s">
        <v>206</v>
      </c>
      <c r="B36" s="72" t="s">
        <v>213</v>
      </c>
      <c r="C36" s="72" t="s">
        <v>191</v>
      </c>
      <c r="D36" s="72" t="s">
        <v>192</v>
      </c>
    </row>
    <row r="37" spans="1:4" x14ac:dyDescent="0.25">
      <c r="A37" s="11" t="s">
        <v>214</v>
      </c>
      <c r="B37" s="21">
        <v>0</v>
      </c>
      <c r="C37" s="21">
        <v>0</v>
      </c>
      <c r="D37" s="21">
        <v>0</v>
      </c>
    </row>
    <row r="38" spans="1:4" x14ac:dyDescent="0.25">
      <c r="A38" s="63" t="s">
        <v>215</v>
      </c>
      <c r="B38" s="19">
        <v>0</v>
      </c>
      <c r="C38" s="19">
        <v>0</v>
      </c>
      <c r="D38" s="19">
        <v>0</v>
      </c>
    </row>
    <row r="39" spans="1:4" x14ac:dyDescent="0.25">
      <c r="A39" s="63" t="s">
        <v>216</v>
      </c>
      <c r="B39" s="19">
        <v>0</v>
      </c>
      <c r="C39" s="19">
        <v>0</v>
      </c>
      <c r="D39" s="19">
        <v>0</v>
      </c>
    </row>
    <row r="40" spans="1:4" x14ac:dyDescent="0.25">
      <c r="A40" s="11" t="s">
        <v>217</v>
      </c>
      <c r="B40" s="21">
        <v>29781348</v>
      </c>
      <c r="C40" s="21">
        <v>88245420.760000005</v>
      </c>
      <c r="D40" s="21">
        <v>88245420.760000005</v>
      </c>
    </row>
    <row r="41" spans="1:4" x14ac:dyDescent="0.25">
      <c r="A41" s="63" t="s">
        <v>218</v>
      </c>
      <c r="B41" s="19">
        <v>29781348</v>
      </c>
      <c r="C41" s="19">
        <v>88245420.760000005</v>
      </c>
      <c r="D41" s="19">
        <v>88245420.760000005</v>
      </c>
    </row>
    <row r="42" spans="1:4" x14ac:dyDescent="0.25">
      <c r="A42" s="63" t="s">
        <v>219</v>
      </c>
      <c r="B42" s="19">
        <v>0</v>
      </c>
      <c r="C42" s="19">
        <v>0</v>
      </c>
      <c r="D42" s="19">
        <v>0</v>
      </c>
    </row>
    <row r="43" spans="1:4" x14ac:dyDescent="0.25">
      <c r="A43" s="6"/>
      <c r="B43" s="20"/>
      <c r="C43" s="20"/>
      <c r="D43" s="20"/>
    </row>
    <row r="44" spans="1:4" x14ac:dyDescent="0.25">
      <c r="A44" s="11" t="s">
        <v>220</v>
      </c>
      <c r="B44" s="21">
        <v>-29781348</v>
      </c>
      <c r="C44" s="21">
        <v>-88245420.760000005</v>
      </c>
      <c r="D44" s="21">
        <v>-88245420.760000005</v>
      </c>
    </row>
    <row r="45" spans="1:4" x14ac:dyDescent="0.25">
      <c r="A45" s="66"/>
      <c r="B45" s="79"/>
      <c r="C45" s="79"/>
      <c r="D45" s="79"/>
    </row>
    <row r="46" spans="1:4" x14ac:dyDescent="0.25"/>
    <row r="47" spans="1:4" ht="30" x14ac:dyDescent="0.25">
      <c r="A47" s="62" t="s">
        <v>206</v>
      </c>
      <c r="B47" s="72" t="s">
        <v>213</v>
      </c>
      <c r="C47" s="72" t="s">
        <v>191</v>
      </c>
      <c r="D47" s="72" t="s">
        <v>192</v>
      </c>
    </row>
    <row r="48" spans="1:4" x14ac:dyDescent="0.25">
      <c r="A48" s="67" t="s">
        <v>221</v>
      </c>
      <c r="B48" s="80">
        <v>708466080</v>
      </c>
      <c r="C48" s="80">
        <v>730848877.65999997</v>
      </c>
      <c r="D48" s="80">
        <v>730848877.65999997</v>
      </c>
    </row>
    <row r="49" spans="1:4" x14ac:dyDescent="0.25">
      <c r="A49" s="68" t="s">
        <v>222</v>
      </c>
      <c r="B49" s="21">
        <v>-29781348</v>
      </c>
      <c r="C49" s="21">
        <v>-88245420.760000005</v>
      </c>
      <c r="D49" s="21">
        <v>-88245420.760000005</v>
      </c>
    </row>
    <row r="50" spans="1:4" x14ac:dyDescent="0.25">
      <c r="A50" s="69" t="s">
        <v>215</v>
      </c>
      <c r="B50" s="19">
        <v>0</v>
      </c>
      <c r="C50" s="19">
        <v>0</v>
      </c>
      <c r="D50" s="19">
        <v>0</v>
      </c>
    </row>
    <row r="51" spans="1:4" x14ac:dyDescent="0.25">
      <c r="A51" s="69" t="s">
        <v>218</v>
      </c>
      <c r="B51" s="19">
        <v>29781348</v>
      </c>
      <c r="C51" s="19">
        <v>88245420.760000005</v>
      </c>
      <c r="D51" s="19">
        <v>88245420.760000005</v>
      </c>
    </row>
    <row r="52" spans="1:4" x14ac:dyDescent="0.25">
      <c r="A52" s="6"/>
      <c r="B52" s="20"/>
      <c r="C52" s="20"/>
      <c r="D52" s="20"/>
    </row>
    <row r="53" spans="1:4" x14ac:dyDescent="0.25">
      <c r="A53" s="63" t="s">
        <v>198</v>
      </c>
      <c r="B53" s="19">
        <v>678684732</v>
      </c>
      <c r="C53" s="19">
        <v>658668992.37999988</v>
      </c>
      <c r="D53" s="19">
        <v>655141378.46999991</v>
      </c>
    </row>
    <row r="54" spans="1:4" x14ac:dyDescent="0.25">
      <c r="A54" s="6"/>
      <c r="B54" s="20"/>
      <c r="C54" s="20"/>
      <c r="D54" s="20"/>
    </row>
    <row r="55" spans="1:4" x14ac:dyDescent="0.25">
      <c r="A55" s="63" t="s">
        <v>201</v>
      </c>
      <c r="B55" s="81">
        <v>0</v>
      </c>
      <c r="C55" s="19">
        <v>35847938.600000001</v>
      </c>
      <c r="D55" s="19">
        <v>35549465.579999998</v>
      </c>
    </row>
    <row r="56" spans="1:4" x14ac:dyDescent="0.25">
      <c r="A56" s="6"/>
      <c r="B56" s="20"/>
      <c r="C56" s="20"/>
      <c r="D56" s="20"/>
    </row>
    <row r="57" spans="1:4" ht="32.25" customHeight="1" x14ac:dyDescent="0.25">
      <c r="A57" s="64" t="s">
        <v>223</v>
      </c>
      <c r="B57" s="21">
        <v>0</v>
      </c>
      <c r="C57" s="21">
        <v>19782403.120000102</v>
      </c>
      <c r="D57" s="21">
        <v>23011544.010000065</v>
      </c>
    </row>
    <row r="58" spans="1:4" x14ac:dyDescent="0.25">
      <c r="A58" s="70"/>
      <c r="B58" s="82"/>
      <c r="C58" s="82"/>
      <c r="D58" s="82"/>
    </row>
    <row r="59" spans="1:4" ht="30" customHeight="1" x14ac:dyDescent="0.25">
      <c r="A59" s="64" t="s">
        <v>224</v>
      </c>
      <c r="B59" s="21">
        <v>29781348</v>
      </c>
      <c r="C59" s="21">
        <v>108027823.88000011</v>
      </c>
      <c r="D59" s="21">
        <v>111256964.77000007</v>
      </c>
    </row>
    <row r="60" spans="1:4" x14ac:dyDescent="0.25">
      <c r="A60" s="17"/>
      <c r="B60" s="79"/>
      <c r="C60" s="79"/>
      <c r="D60" s="79"/>
    </row>
    <row r="61" spans="1:4" x14ac:dyDescent="0.25"/>
    <row r="62" spans="1:4" ht="30" x14ac:dyDescent="0.25">
      <c r="A62" s="62" t="s">
        <v>206</v>
      </c>
      <c r="B62" s="72" t="s">
        <v>213</v>
      </c>
      <c r="C62" s="72" t="s">
        <v>191</v>
      </c>
      <c r="D62" s="72" t="s">
        <v>192</v>
      </c>
    </row>
    <row r="63" spans="1:4" x14ac:dyDescent="0.25">
      <c r="A63" s="67" t="s">
        <v>195</v>
      </c>
      <c r="B63" s="83">
        <v>0</v>
      </c>
      <c r="C63" s="83">
        <v>742013.02</v>
      </c>
      <c r="D63" s="83">
        <v>742013.02</v>
      </c>
    </row>
    <row r="64" spans="1:4" ht="30" x14ac:dyDescent="0.25">
      <c r="A64" s="68" t="s">
        <v>225</v>
      </c>
      <c r="B64" s="73">
        <v>0</v>
      </c>
      <c r="C64" s="73">
        <v>0</v>
      </c>
      <c r="D64" s="73">
        <v>0</v>
      </c>
    </row>
    <row r="65" spans="1:4" x14ac:dyDescent="0.25">
      <c r="A65" s="69" t="s">
        <v>216</v>
      </c>
      <c r="B65" s="74">
        <v>0</v>
      </c>
      <c r="C65" s="74">
        <v>0</v>
      </c>
      <c r="D65" s="74">
        <v>0</v>
      </c>
    </row>
    <row r="66" spans="1:4" x14ac:dyDescent="0.25">
      <c r="A66" s="69" t="s">
        <v>219</v>
      </c>
      <c r="B66" s="74">
        <v>0</v>
      </c>
      <c r="C66" s="74">
        <v>0</v>
      </c>
      <c r="D66" s="74">
        <v>0</v>
      </c>
    </row>
    <row r="67" spans="1:4" x14ac:dyDescent="0.25">
      <c r="A67" s="6"/>
      <c r="B67" s="49"/>
      <c r="C67" s="49"/>
      <c r="D67" s="49"/>
    </row>
    <row r="68" spans="1:4" x14ac:dyDescent="0.25">
      <c r="A68" s="63" t="s">
        <v>226</v>
      </c>
      <c r="B68" s="74">
        <v>0</v>
      </c>
      <c r="C68" s="74">
        <v>742013.02</v>
      </c>
      <c r="D68" s="74">
        <v>742013.02</v>
      </c>
    </row>
    <row r="69" spans="1:4" x14ac:dyDescent="0.25">
      <c r="A69" s="6"/>
      <c r="B69" s="49"/>
      <c r="C69" s="49"/>
      <c r="D69" s="49"/>
    </row>
    <row r="70" spans="1:4" x14ac:dyDescent="0.25">
      <c r="A70" s="63" t="s">
        <v>202</v>
      </c>
      <c r="B70" s="76">
        <v>0</v>
      </c>
      <c r="C70" s="74">
        <v>0</v>
      </c>
      <c r="D70" s="74">
        <v>0</v>
      </c>
    </row>
    <row r="71" spans="1:4" x14ac:dyDescent="0.25">
      <c r="A71" s="6"/>
      <c r="B71" s="49"/>
      <c r="C71" s="49"/>
      <c r="D71" s="49"/>
    </row>
    <row r="72" spans="1:4" ht="30" customHeight="1" x14ac:dyDescent="0.25">
      <c r="A72" s="64" t="s">
        <v>227</v>
      </c>
      <c r="B72" s="73">
        <v>0</v>
      </c>
      <c r="C72" s="73">
        <v>0</v>
      </c>
      <c r="D72" s="73">
        <v>0</v>
      </c>
    </row>
    <row r="73" spans="1:4" x14ac:dyDescent="0.25">
      <c r="A73" s="6"/>
      <c r="B73" s="49"/>
      <c r="C73" s="49"/>
      <c r="D73" s="49"/>
    </row>
    <row r="74" spans="1:4" ht="28.5" customHeight="1" x14ac:dyDescent="0.25">
      <c r="A74" s="64" t="s">
        <v>228</v>
      </c>
      <c r="B74" s="73">
        <v>0</v>
      </c>
      <c r="C74" s="73">
        <v>0</v>
      </c>
      <c r="D74" s="73">
        <v>0</v>
      </c>
    </row>
    <row r="75" spans="1:4" x14ac:dyDescent="0.25">
      <c r="A75" s="17"/>
      <c r="B75" s="51"/>
      <c r="C75" s="51"/>
      <c r="D75" s="5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176398AB-FCD8-47C8-AFA4-F479B2A030E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6C95-B765-49E7-8BA4-D10E57BCA358}">
  <dimension ref="A1:H76"/>
  <sheetViews>
    <sheetView workbookViewId="0">
      <selection activeCell="B7" sqref="B1:G1048576"/>
    </sheetView>
  </sheetViews>
  <sheetFormatPr baseColWidth="10" defaultColWidth="10.7109375" defaultRowHeight="15" zeroHeight="1" x14ac:dyDescent="0.25"/>
  <cols>
    <col min="1" max="1" width="90" customWidth="1"/>
    <col min="2" max="7" width="17.42578125" style="71" customWidth="1"/>
  </cols>
  <sheetData>
    <row r="1" spans="1:8" s="53" customFormat="1" ht="37.5" customHeight="1" x14ac:dyDescent="0.25">
      <c r="A1" s="144" t="s">
        <v>230</v>
      </c>
      <c r="B1" s="144"/>
      <c r="C1" s="144"/>
      <c r="D1" s="144"/>
      <c r="E1" s="144"/>
      <c r="F1" s="144"/>
      <c r="G1" s="144"/>
    </row>
    <row r="2" spans="1:8" s="61" customFormat="1" ht="18.75" x14ac:dyDescent="0.3">
      <c r="A2" s="134" t="s">
        <v>183</v>
      </c>
      <c r="B2" s="135"/>
      <c r="C2" s="135"/>
      <c r="D2" s="135"/>
      <c r="E2" s="135"/>
      <c r="F2" s="135"/>
      <c r="G2" s="136"/>
    </row>
    <row r="3" spans="1:8" s="61" customFormat="1" ht="18.75" x14ac:dyDescent="0.3">
      <c r="A3" s="137" t="s">
        <v>231</v>
      </c>
      <c r="B3" s="138"/>
      <c r="C3" s="138"/>
      <c r="D3" s="138"/>
      <c r="E3" s="138"/>
      <c r="F3" s="138"/>
      <c r="G3" s="139"/>
    </row>
    <row r="4" spans="1:8" s="61" customFormat="1" ht="18.75" x14ac:dyDescent="0.3">
      <c r="A4" s="137" t="s">
        <v>229</v>
      </c>
      <c r="B4" s="138"/>
      <c r="C4" s="138"/>
      <c r="D4" s="138"/>
      <c r="E4" s="138"/>
      <c r="F4" s="138"/>
      <c r="G4" s="139"/>
    </row>
    <row r="5" spans="1:8" x14ac:dyDescent="0.25">
      <c r="A5" s="140" t="s">
        <v>2</v>
      </c>
      <c r="B5" s="130"/>
      <c r="C5" s="130"/>
      <c r="D5" s="130"/>
      <c r="E5" s="130"/>
      <c r="F5" s="130"/>
      <c r="G5" s="141"/>
    </row>
    <row r="6" spans="1:8" x14ac:dyDescent="0.25">
      <c r="A6" s="145" t="s">
        <v>232</v>
      </c>
      <c r="B6" s="147" t="s">
        <v>233</v>
      </c>
      <c r="C6" s="147"/>
      <c r="D6" s="147"/>
      <c r="E6" s="147"/>
      <c r="F6" s="147"/>
      <c r="G6" s="147" t="s">
        <v>234</v>
      </c>
    </row>
    <row r="7" spans="1:8" ht="30" x14ac:dyDescent="0.25">
      <c r="A7" s="146"/>
      <c r="B7" s="91" t="s">
        <v>235</v>
      </c>
      <c r="C7" s="72" t="s">
        <v>236</v>
      </c>
      <c r="D7" s="91" t="s">
        <v>237</v>
      </c>
      <c r="E7" s="91" t="s">
        <v>191</v>
      </c>
      <c r="F7" s="91" t="s">
        <v>238</v>
      </c>
      <c r="G7" s="147"/>
    </row>
    <row r="8" spans="1:8" x14ac:dyDescent="0.25">
      <c r="A8" s="84" t="s">
        <v>239</v>
      </c>
      <c r="B8" s="49"/>
      <c r="C8" s="49"/>
      <c r="D8" s="49"/>
      <c r="E8" s="49"/>
      <c r="F8" s="49"/>
      <c r="G8" s="49"/>
    </row>
    <row r="9" spans="1:8" x14ac:dyDescent="0.25">
      <c r="A9" s="63" t="s">
        <v>240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85"/>
    </row>
    <row r="10" spans="1:8" x14ac:dyDescent="0.25">
      <c r="A10" s="63" t="s">
        <v>241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8" x14ac:dyDescent="0.25">
      <c r="A11" s="63" t="s">
        <v>242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5">
      <c r="A12" s="63" t="s">
        <v>243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8" x14ac:dyDescent="0.25">
      <c r="A13" s="63" t="s">
        <v>244</v>
      </c>
      <c r="B13" s="19">
        <v>9186890</v>
      </c>
      <c r="C13" s="19">
        <v>198762.72</v>
      </c>
      <c r="D13" s="19">
        <v>9385652.7200000007</v>
      </c>
      <c r="E13" s="19">
        <v>9385652.7200000007</v>
      </c>
      <c r="F13" s="19">
        <v>9385652.7200000007</v>
      </c>
      <c r="G13" s="19">
        <v>198762.72000000067</v>
      </c>
    </row>
    <row r="14" spans="1:8" x14ac:dyDescent="0.25">
      <c r="A14" s="63" t="s">
        <v>245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8" x14ac:dyDescent="0.25">
      <c r="A15" s="63" t="s">
        <v>246</v>
      </c>
      <c r="B15" s="19">
        <v>1354640</v>
      </c>
      <c r="C15" s="19">
        <v>419647.94</v>
      </c>
      <c r="D15" s="19">
        <v>1774287.94</v>
      </c>
      <c r="E15" s="19">
        <v>1774287.94</v>
      </c>
      <c r="F15" s="19">
        <v>1774287.94</v>
      </c>
      <c r="G15" s="19">
        <v>419647.93999999994</v>
      </c>
    </row>
    <row r="16" spans="1:8" x14ac:dyDescent="0.25">
      <c r="A16" s="86" t="s">
        <v>247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87" t="s">
        <v>248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87" t="s">
        <v>249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87" t="s">
        <v>250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87" t="s">
        <v>251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87" t="s">
        <v>252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87" t="s">
        <v>253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87" t="s">
        <v>254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87" t="s">
        <v>255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87" t="s">
        <v>256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87" t="s">
        <v>257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87" t="s">
        <v>258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63" t="s">
        <v>259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87" t="s">
        <v>260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87" t="s">
        <v>261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87" t="s">
        <v>262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5">
      <c r="A32" s="87" t="s">
        <v>263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8" x14ac:dyDescent="0.25">
      <c r="A33" s="87" t="s">
        <v>264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8" x14ac:dyDescent="0.25">
      <c r="A34" s="63" t="s">
        <v>265</v>
      </c>
      <c r="B34" s="19">
        <v>697924550</v>
      </c>
      <c r="C34" s="19">
        <v>21764387</v>
      </c>
      <c r="D34" s="19">
        <v>719688937</v>
      </c>
      <c r="E34" s="19">
        <v>719688937</v>
      </c>
      <c r="F34" s="19">
        <v>719688937</v>
      </c>
      <c r="G34" s="19">
        <v>21764387</v>
      </c>
    </row>
    <row r="35" spans="1:8" x14ac:dyDescent="0.25">
      <c r="A35" s="63" t="s">
        <v>266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8" x14ac:dyDescent="0.25">
      <c r="A36" s="87" t="s">
        <v>267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8" x14ac:dyDescent="0.25">
      <c r="A37" s="63" t="s">
        <v>268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8" x14ac:dyDescent="0.25">
      <c r="A38" s="87" t="s">
        <v>269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8" x14ac:dyDescent="0.25">
      <c r="A39" s="87" t="s">
        <v>270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8" x14ac:dyDescent="0.25">
      <c r="A40" s="6"/>
      <c r="B40" s="19"/>
      <c r="C40" s="19"/>
      <c r="D40" s="19"/>
      <c r="E40" s="19"/>
      <c r="F40" s="19"/>
      <c r="G40" s="19"/>
    </row>
    <row r="41" spans="1:8" x14ac:dyDescent="0.25">
      <c r="A41" s="11" t="s">
        <v>271</v>
      </c>
      <c r="B41" s="21">
        <v>708466080</v>
      </c>
      <c r="C41" s="21">
        <v>22382797.66</v>
      </c>
      <c r="D41" s="21">
        <v>730848877.65999997</v>
      </c>
      <c r="E41" s="21">
        <v>730848877.65999997</v>
      </c>
      <c r="F41" s="21">
        <v>730848877.65999997</v>
      </c>
      <c r="G41" s="21">
        <v>22382797.66</v>
      </c>
    </row>
    <row r="42" spans="1:8" x14ac:dyDescent="0.25">
      <c r="A42" s="11" t="s">
        <v>272</v>
      </c>
      <c r="B42" s="60"/>
      <c r="C42" s="60"/>
      <c r="D42" s="60"/>
      <c r="E42" s="60"/>
      <c r="F42" s="60"/>
      <c r="G42" s="21">
        <v>22382797.66</v>
      </c>
      <c r="H42" s="85"/>
    </row>
    <row r="43" spans="1:8" x14ac:dyDescent="0.25">
      <c r="A43" s="6"/>
      <c r="B43" s="20"/>
      <c r="C43" s="20"/>
      <c r="D43" s="20"/>
      <c r="E43" s="20"/>
      <c r="F43" s="20"/>
      <c r="G43" s="20"/>
    </row>
    <row r="44" spans="1:8" x14ac:dyDescent="0.25">
      <c r="A44" s="11" t="s">
        <v>273</v>
      </c>
      <c r="B44" s="20"/>
      <c r="C44" s="20"/>
      <c r="D44" s="20"/>
      <c r="E44" s="20"/>
      <c r="F44" s="20"/>
      <c r="G44" s="20"/>
    </row>
    <row r="45" spans="1:8" x14ac:dyDescent="0.25">
      <c r="A45" s="63" t="s">
        <v>274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</row>
    <row r="46" spans="1:8" x14ac:dyDescent="0.25">
      <c r="A46" s="88" t="s">
        <v>275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8" x14ac:dyDescent="0.25">
      <c r="A47" s="88" t="s">
        <v>276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8" x14ac:dyDescent="0.25">
      <c r="A48" s="88" t="s">
        <v>277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</row>
    <row r="49" spans="1:7" ht="30" x14ac:dyDescent="0.25">
      <c r="A49" s="88" t="s">
        <v>278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</row>
    <row r="50" spans="1:7" x14ac:dyDescent="0.25">
      <c r="A50" s="88" t="s">
        <v>279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x14ac:dyDescent="0.25">
      <c r="A51" s="88" t="s">
        <v>280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30" x14ac:dyDescent="0.25">
      <c r="A52" s="89" t="s">
        <v>281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x14ac:dyDescent="0.25">
      <c r="A53" s="87" t="s">
        <v>282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63" t="s">
        <v>283</v>
      </c>
      <c r="B54" s="19">
        <v>0</v>
      </c>
      <c r="C54" s="19">
        <v>743160</v>
      </c>
      <c r="D54" s="19">
        <v>0</v>
      </c>
      <c r="E54" s="19">
        <v>742013.02</v>
      </c>
      <c r="F54" s="19">
        <v>742013.02</v>
      </c>
      <c r="G54" s="19">
        <v>742013.02</v>
      </c>
    </row>
    <row r="55" spans="1:7" x14ac:dyDescent="0.25">
      <c r="A55" s="89" t="s">
        <v>284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</row>
    <row r="56" spans="1:7" x14ac:dyDescent="0.25">
      <c r="A56" s="88" t="s">
        <v>285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</row>
    <row r="57" spans="1:7" x14ac:dyDescent="0.25">
      <c r="A57" s="88" t="s">
        <v>286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x14ac:dyDescent="0.25">
      <c r="A58" s="89" t="s">
        <v>287</v>
      </c>
      <c r="B58" s="19">
        <v>0</v>
      </c>
      <c r="C58" s="19">
        <v>743160</v>
      </c>
      <c r="D58" s="19">
        <v>0</v>
      </c>
      <c r="E58" s="19">
        <v>742013.02</v>
      </c>
      <c r="F58" s="19">
        <v>742013.02</v>
      </c>
      <c r="G58" s="19">
        <v>742013.02</v>
      </c>
    </row>
    <row r="59" spans="1:7" x14ac:dyDescent="0.25">
      <c r="A59" s="63" t="s">
        <v>288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x14ac:dyDescent="0.25">
      <c r="A60" s="88" t="s">
        <v>289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x14ac:dyDescent="0.25">
      <c r="A61" s="88" t="s">
        <v>290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x14ac:dyDescent="0.25">
      <c r="A62" s="63" t="s">
        <v>291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x14ac:dyDescent="0.25">
      <c r="A63" s="63" t="s">
        <v>292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</row>
    <row r="64" spans="1:7" x14ac:dyDescent="0.25">
      <c r="A64" s="6"/>
      <c r="B64" s="20"/>
      <c r="C64" s="20"/>
      <c r="D64" s="20"/>
      <c r="E64" s="20"/>
      <c r="F64" s="20"/>
      <c r="G64" s="20"/>
    </row>
    <row r="65" spans="1:7" x14ac:dyDescent="0.25">
      <c r="A65" s="11" t="s">
        <v>293</v>
      </c>
      <c r="B65" s="21">
        <v>0</v>
      </c>
      <c r="C65" s="21">
        <v>743160</v>
      </c>
      <c r="D65" s="21">
        <v>0</v>
      </c>
      <c r="E65" s="21">
        <v>742013.02</v>
      </c>
      <c r="F65" s="21">
        <v>742013.02</v>
      </c>
      <c r="G65" s="21">
        <v>742013.02</v>
      </c>
    </row>
    <row r="66" spans="1:7" x14ac:dyDescent="0.25">
      <c r="A66" s="6"/>
      <c r="B66" s="20"/>
      <c r="C66" s="20"/>
      <c r="D66" s="20"/>
      <c r="E66" s="20"/>
      <c r="F66" s="20"/>
      <c r="G66" s="20"/>
    </row>
    <row r="67" spans="1:7" x14ac:dyDescent="0.25">
      <c r="A67" s="11" t="s">
        <v>294</v>
      </c>
      <c r="B67" s="21">
        <v>0</v>
      </c>
      <c r="C67" s="21">
        <v>36692665.539999999</v>
      </c>
      <c r="D67" s="21">
        <v>36692665.539999999</v>
      </c>
      <c r="E67" s="21">
        <v>0</v>
      </c>
      <c r="F67" s="21">
        <v>0</v>
      </c>
      <c r="G67" s="21">
        <v>0</v>
      </c>
    </row>
    <row r="68" spans="1:7" x14ac:dyDescent="0.25">
      <c r="A68" s="63" t="s">
        <v>295</v>
      </c>
      <c r="B68" s="19">
        <v>0</v>
      </c>
      <c r="C68" s="19">
        <v>36692665.539999999</v>
      </c>
      <c r="D68" s="19">
        <v>36692665.539999999</v>
      </c>
      <c r="E68" s="19">
        <v>0</v>
      </c>
      <c r="F68" s="19">
        <v>0</v>
      </c>
      <c r="G68" s="19">
        <v>0</v>
      </c>
    </row>
    <row r="69" spans="1:7" x14ac:dyDescent="0.25">
      <c r="A69" s="6"/>
      <c r="B69" s="20"/>
      <c r="C69" s="20"/>
      <c r="D69" s="20"/>
      <c r="E69" s="20"/>
      <c r="F69" s="20"/>
      <c r="G69" s="20"/>
    </row>
    <row r="70" spans="1:7" x14ac:dyDescent="0.25">
      <c r="A70" s="11" t="s">
        <v>296</v>
      </c>
      <c r="B70" s="21">
        <v>708466080</v>
      </c>
      <c r="C70" s="21">
        <v>59818623.200000003</v>
      </c>
      <c r="D70" s="21">
        <v>767541543.19999993</v>
      </c>
      <c r="E70" s="21">
        <v>731590890.67999995</v>
      </c>
      <c r="F70" s="21">
        <v>731590890.67999995</v>
      </c>
      <c r="G70" s="21">
        <v>23124810.68</v>
      </c>
    </row>
    <row r="71" spans="1:7" x14ac:dyDescent="0.25">
      <c r="A71" s="6"/>
      <c r="B71" s="20"/>
      <c r="C71" s="20"/>
      <c r="D71" s="20"/>
      <c r="E71" s="20"/>
      <c r="F71" s="20"/>
      <c r="G71" s="20"/>
    </row>
    <row r="72" spans="1:7" x14ac:dyDescent="0.25">
      <c r="A72" s="11" t="s">
        <v>297</v>
      </c>
      <c r="B72" s="20"/>
      <c r="C72" s="20"/>
      <c r="D72" s="20"/>
      <c r="E72" s="20"/>
      <c r="F72" s="20"/>
      <c r="G72" s="20"/>
    </row>
    <row r="73" spans="1:7" x14ac:dyDescent="0.25">
      <c r="A73" s="90" t="s">
        <v>298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30" x14ac:dyDescent="0.25">
      <c r="A74" s="90" t="s">
        <v>299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x14ac:dyDescent="0.25">
      <c r="A75" s="64" t="s">
        <v>300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</row>
    <row r="76" spans="1:7" x14ac:dyDescent="0.25">
      <c r="A76" s="17"/>
      <c r="B76" s="51"/>
      <c r="C76" s="51"/>
      <c r="D76" s="51"/>
      <c r="E76" s="51"/>
      <c r="F76" s="51"/>
      <c r="G76" s="5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sqref="B9:G75" xr:uid="{54A79543-5986-45FA-9DA3-ED6C53766705}">
      <formula1>-1.79769313486231E+100</formula1>
      <formula2>1.79769313486231E+100</formula2>
    </dataValidation>
    <dataValidation type="decimal" allowBlank="1" showInputMessage="1" showErrorMessage="1" error="Solo se aceptan valores numéricos." sqref="H45:XFD62" xr:uid="{AC43F950-487D-4E8F-84CF-5AAA6E6D7628}">
      <formula1>#REF!</formula1>
      <formula2>#REF!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4ABD-43DA-43AA-9C74-9A144BFE9680}">
  <dimension ref="A1:G161"/>
  <sheetViews>
    <sheetView workbookViewId="0">
      <selection activeCell="C30" sqref="C30"/>
    </sheetView>
  </sheetViews>
  <sheetFormatPr baseColWidth="10" defaultColWidth="1.28515625" defaultRowHeight="15" zeroHeight="1" x14ac:dyDescent="0.25"/>
  <cols>
    <col min="1" max="1" width="91.5703125" customWidth="1"/>
    <col min="2" max="7" width="15.28515625" style="71" customWidth="1"/>
    <col min="8" max="8" width="1.28515625" customWidth="1"/>
  </cols>
  <sheetData>
    <row r="1" spans="1:7" ht="56.25" customHeight="1" x14ac:dyDescent="0.25">
      <c r="A1" s="151" t="s">
        <v>301</v>
      </c>
      <c r="B1" s="144"/>
      <c r="C1" s="144"/>
      <c r="D1" s="144"/>
      <c r="E1" s="144"/>
      <c r="F1" s="144"/>
      <c r="G1" s="144"/>
    </row>
    <row r="2" spans="1:7" s="61" customFormat="1" ht="18.75" x14ac:dyDescent="0.3">
      <c r="A2" s="152" t="s">
        <v>183</v>
      </c>
      <c r="B2" s="152"/>
      <c r="C2" s="152"/>
      <c r="D2" s="152"/>
      <c r="E2" s="152"/>
      <c r="F2" s="152"/>
      <c r="G2" s="152"/>
    </row>
    <row r="3" spans="1:7" s="61" customFormat="1" ht="18.75" x14ac:dyDescent="0.3">
      <c r="A3" s="153" t="s">
        <v>302</v>
      </c>
      <c r="B3" s="153"/>
      <c r="C3" s="153"/>
      <c r="D3" s="153"/>
      <c r="E3" s="153"/>
      <c r="F3" s="153"/>
      <c r="G3" s="153"/>
    </row>
    <row r="4" spans="1:7" s="61" customFormat="1" ht="18.75" x14ac:dyDescent="0.3">
      <c r="A4" s="153" t="s">
        <v>303</v>
      </c>
      <c r="B4" s="153"/>
      <c r="C4" s="153"/>
      <c r="D4" s="153"/>
      <c r="E4" s="153"/>
      <c r="F4" s="153"/>
      <c r="G4" s="153"/>
    </row>
    <row r="5" spans="1:7" s="61" customFormat="1" ht="18.75" x14ac:dyDescent="0.3">
      <c r="A5" s="153" t="s">
        <v>229</v>
      </c>
      <c r="B5" s="153"/>
      <c r="C5" s="153"/>
      <c r="D5" s="153"/>
      <c r="E5" s="153"/>
      <c r="F5" s="153"/>
      <c r="G5" s="153"/>
    </row>
    <row r="6" spans="1:7" x14ac:dyDescent="0.25">
      <c r="A6" s="146" t="s">
        <v>2</v>
      </c>
      <c r="B6" s="146"/>
      <c r="C6" s="146"/>
      <c r="D6" s="146"/>
      <c r="E6" s="146"/>
      <c r="F6" s="146"/>
      <c r="G6" s="146"/>
    </row>
    <row r="7" spans="1:7" ht="15" customHeight="1" x14ac:dyDescent="0.25">
      <c r="A7" s="148" t="s">
        <v>4</v>
      </c>
      <c r="B7" s="149" t="s">
        <v>304</v>
      </c>
      <c r="C7" s="149"/>
      <c r="D7" s="149"/>
      <c r="E7" s="149"/>
      <c r="F7" s="149"/>
      <c r="G7" s="150" t="s">
        <v>305</v>
      </c>
    </row>
    <row r="8" spans="1:7" ht="30" x14ac:dyDescent="0.25">
      <c r="A8" s="148"/>
      <c r="B8" s="72" t="s">
        <v>306</v>
      </c>
      <c r="C8" s="72" t="s">
        <v>307</v>
      </c>
      <c r="D8" s="72" t="s">
        <v>308</v>
      </c>
      <c r="E8" s="72" t="s">
        <v>191</v>
      </c>
      <c r="F8" s="72" t="s">
        <v>309</v>
      </c>
      <c r="G8" s="149"/>
    </row>
    <row r="9" spans="1:7" x14ac:dyDescent="0.25">
      <c r="A9" s="92" t="s">
        <v>310</v>
      </c>
      <c r="B9" s="100">
        <v>708466080</v>
      </c>
      <c r="C9" s="100">
        <v>59074316.219999999</v>
      </c>
      <c r="D9" s="100">
        <v>767540396.21999991</v>
      </c>
      <c r="E9" s="100">
        <v>746914413.13999987</v>
      </c>
      <c r="F9" s="100">
        <v>743386799.2299999</v>
      </c>
      <c r="G9" s="100">
        <v>20625983.079999998</v>
      </c>
    </row>
    <row r="10" spans="1:7" x14ac:dyDescent="0.25">
      <c r="A10" s="93" t="s">
        <v>311</v>
      </c>
      <c r="B10" s="101">
        <v>441225827</v>
      </c>
      <c r="C10" s="101">
        <v>1908791.7100000023</v>
      </c>
      <c r="D10" s="101">
        <v>443134618.70999998</v>
      </c>
      <c r="E10" s="101">
        <v>443134618.70999998</v>
      </c>
      <c r="F10" s="101">
        <v>441980396.98999995</v>
      </c>
      <c r="G10" s="101">
        <v>0</v>
      </c>
    </row>
    <row r="11" spans="1:7" x14ac:dyDescent="0.25">
      <c r="A11" s="94" t="s">
        <v>312</v>
      </c>
      <c r="B11" s="101">
        <v>92124713</v>
      </c>
      <c r="C11" s="101">
        <v>-2061521.89</v>
      </c>
      <c r="D11" s="101">
        <v>90063191.109999999</v>
      </c>
      <c r="E11" s="101">
        <v>90063191.109999999</v>
      </c>
      <c r="F11" s="101">
        <v>90063191.109999999</v>
      </c>
      <c r="G11" s="101">
        <v>0</v>
      </c>
    </row>
    <row r="12" spans="1:7" x14ac:dyDescent="0.25">
      <c r="A12" s="94" t="s">
        <v>313</v>
      </c>
      <c r="B12" s="101">
        <v>31701998</v>
      </c>
      <c r="C12" s="101">
        <v>13834661.810000001</v>
      </c>
      <c r="D12" s="101">
        <v>45536659.809999995</v>
      </c>
      <c r="E12" s="101">
        <v>45536659.809999995</v>
      </c>
      <c r="F12" s="101">
        <v>45536659.809999995</v>
      </c>
      <c r="G12" s="101">
        <v>0</v>
      </c>
    </row>
    <row r="13" spans="1:7" x14ac:dyDescent="0.25">
      <c r="A13" s="94" t="s">
        <v>314</v>
      </c>
      <c r="B13" s="101">
        <v>154446400</v>
      </c>
      <c r="C13" s="101">
        <v>5700031.1799999997</v>
      </c>
      <c r="D13" s="101">
        <v>160146431.18000001</v>
      </c>
      <c r="E13" s="101">
        <v>160146431.18000001</v>
      </c>
      <c r="F13" s="101">
        <v>159934901.31</v>
      </c>
      <c r="G13" s="101">
        <v>0</v>
      </c>
    </row>
    <row r="14" spans="1:7" x14ac:dyDescent="0.25">
      <c r="A14" s="94" t="s">
        <v>315</v>
      </c>
      <c r="B14" s="101">
        <v>35054007</v>
      </c>
      <c r="C14" s="101">
        <v>-6192367.6699999999</v>
      </c>
      <c r="D14" s="101">
        <v>28861639.329999998</v>
      </c>
      <c r="E14" s="101">
        <v>28861639.329999998</v>
      </c>
      <c r="F14" s="101">
        <v>28860300.59</v>
      </c>
      <c r="G14" s="101">
        <v>0</v>
      </c>
    </row>
    <row r="15" spans="1:7" x14ac:dyDescent="0.25">
      <c r="A15" s="94" t="s">
        <v>316</v>
      </c>
      <c r="B15" s="101">
        <v>111034745</v>
      </c>
      <c r="C15" s="101">
        <v>7425258.1299999999</v>
      </c>
      <c r="D15" s="101">
        <v>118460003.13</v>
      </c>
      <c r="E15" s="101">
        <v>118460003.13</v>
      </c>
      <c r="F15" s="101">
        <v>117518650.02</v>
      </c>
      <c r="G15" s="101">
        <v>0</v>
      </c>
    </row>
    <row r="16" spans="1:7" x14ac:dyDescent="0.25">
      <c r="A16" s="94" t="s">
        <v>317</v>
      </c>
      <c r="B16" s="101">
        <v>16761260</v>
      </c>
      <c r="C16" s="101">
        <v>-16761260</v>
      </c>
      <c r="D16" s="101">
        <v>0</v>
      </c>
      <c r="E16" s="101">
        <v>0</v>
      </c>
      <c r="F16" s="101">
        <v>0</v>
      </c>
      <c r="G16" s="101">
        <v>0</v>
      </c>
    </row>
    <row r="17" spans="1:7" x14ac:dyDescent="0.25">
      <c r="A17" s="94" t="s">
        <v>318</v>
      </c>
      <c r="B17" s="101">
        <v>102704</v>
      </c>
      <c r="C17" s="101">
        <v>-36009.85</v>
      </c>
      <c r="D17" s="101">
        <v>66694.149999999994</v>
      </c>
      <c r="E17" s="101">
        <v>66694.149999999994</v>
      </c>
      <c r="F17" s="101">
        <v>66694.149999999994</v>
      </c>
      <c r="G17" s="101">
        <v>0</v>
      </c>
    </row>
    <row r="18" spans="1:7" x14ac:dyDescent="0.25">
      <c r="A18" s="93" t="s">
        <v>319</v>
      </c>
      <c r="B18" s="101">
        <v>22077407</v>
      </c>
      <c r="C18" s="101">
        <v>-2496368.39</v>
      </c>
      <c r="D18" s="101">
        <v>19581038.609999996</v>
      </c>
      <c r="E18" s="101">
        <v>18022414.539999999</v>
      </c>
      <c r="F18" s="101">
        <v>17759469.189999998</v>
      </c>
      <c r="G18" s="101">
        <v>1558624.0700000003</v>
      </c>
    </row>
    <row r="19" spans="1:7" x14ac:dyDescent="0.25">
      <c r="A19" s="94" t="s">
        <v>320</v>
      </c>
      <c r="B19" s="101">
        <v>5946996</v>
      </c>
      <c r="C19" s="101">
        <v>-2249240.96</v>
      </c>
      <c r="D19" s="101">
        <v>3697755.04</v>
      </c>
      <c r="E19" s="101">
        <v>3697755.04</v>
      </c>
      <c r="F19" s="101">
        <v>3688028.44</v>
      </c>
      <c r="G19" s="101">
        <v>0</v>
      </c>
    </row>
    <row r="20" spans="1:7" x14ac:dyDescent="0.25">
      <c r="A20" s="94" t="s">
        <v>321</v>
      </c>
      <c r="B20" s="101">
        <v>6361696</v>
      </c>
      <c r="C20" s="101">
        <v>197640.5</v>
      </c>
      <c r="D20" s="101">
        <v>6559336.5</v>
      </c>
      <c r="E20" s="101">
        <v>6008520.3499999996</v>
      </c>
      <c r="F20" s="101">
        <v>5994545.1500000004</v>
      </c>
      <c r="G20" s="101">
        <v>550816.15000000037</v>
      </c>
    </row>
    <row r="21" spans="1:7" x14ac:dyDescent="0.25">
      <c r="A21" s="94" t="s">
        <v>322</v>
      </c>
      <c r="B21" s="101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</row>
    <row r="22" spans="1:7" x14ac:dyDescent="0.25">
      <c r="A22" s="94" t="s">
        <v>323</v>
      </c>
      <c r="B22" s="101">
        <v>1089180</v>
      </c>
      <c r="C22" s="101">
        <v>22951.69</v>
      </c>
      <c r="D22" s="101">
        <v>1112131.69</v>
      </c>
      <c r="E22" s="101">
        <v>1112131.69</v>
      </c>
      <c r="F22" s="101">
        <v>1042785.25</v>
      </c>
      <c r="G22" s="101">
        <v>0</v>
      </c>
    </row>
    <row r="23" spans="1:7" x14ac:dyDescent="0.25">
      <c r="A23" s="94" t="s">
        <v>324</v>
      </c>
      <c r="B23" s="101">
        <v>325000</v>
      </c>
      <c r="C23" s="101">
        <v>-32357.13</v>
      </c>
      <c r="D23" s="101">
        <v>292642.87</v>
      </c>
      <c r="E23" s="101">
        <v>292642.87</v>
      </c>
      <c r="F23" s="101">
        <v>290499.19</v>
      </c>
      <c r="G23" s="101">
        <v>0</v>
      </c>
    </row>
    <row r="24" spans="1:7" x14ac:dyDescent="0.25">
      <c r="A24" s="94" t="s">
        <v>325</v>
      </c>
      <c r="B24" s="101">
        <v>5745904</v>
      </c>
      <c r="C24" s="101">
        <v>-1344812.77</v>
      </c>
      <c r="D24" s="101">
        <v>4401091.2300000004</v>
      </c>
      <c r="E24" s="101">
        <v>4401091.2300000004</v>
      </c>
      <c r="F24" s="101">
        <v>4238209.8</v>
      </c>
      <c r="G24" s="101">
        <v>0</v>
      </c>
    </row>
    <row r="25" spans="1:7" x14ac:dyDescent="0.25">
      <c r="A25" s="94" t="s">
        <v>326</v>
      </c>
      <c r="B25" s="101">
        <v>1712550</v>
      </c>
      <c r="C25" s="101">
        <v>693619.63</v>
      </c>
      <c r="D25" s="101">
        <v>2406169.63</v>
      </c>
      <c r="E25" s="101">
        <v>1403813.71</v>
      </c>
      <c r="F25" s="101">
        <v>1403813.71</v>
      </c>
      <c r="G25" s="101">
        <v>1002355.9199999999</v>
      </c>
    </row>
    <row r="26" spans="1:7" x14ac:dyDescent="0.25">
      <c r="A26" s="94" t="s">
        <v>327</v>
      </c>
      <c r="B26" s="101">
        <v>0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</row>
    <row r="27" spans="1:7" x14ac:dyDescent="0.25">
      <c r="A27" s="94" t="s">
        <v>328</v>
      </c>
      <c r="B27" s="101">
        <v>896081</v>
      </c>
      <c r="C27" s="101">
        <v>215830.65</v>
      </c>
      <c r="D27" s="101">
        <v>1111911.6499999999</v>
      </c>
      <c r="E27" s="101">
        <v>1106459.6499999999</v>
      </c>
      <c r="F27" s="101">
        <v>1101587.6499999999</v>
      </c>
      <c r="G27" s="101">
        <v>5452</v>
      </c>
    </row>
    <row r="28" spans="1:7" x14ac:dyDescent="0.25">
      <c r="A28" s="93" t="s">
        <v>329</v>
      </c>
      <c r="B28" s="101">
        <v>146413117</v>
      </c>
      <c r="C28" s="101">
        <v>6536560.4900000021</v>
      </c>
      <c r="D28" s="101">
        <v>152949677.49000001</v>
      </c>
      <c r="E28" s="101">
        <v>138243461.67999998</v>
      </c>
      <c r="F28" s="101">
        <v>136616269.12</v>
      </c>
      <c r="G28" s="101">
        <v>14706215.810000001</v>
      </c>
    </row>
    <row r="29" spans="1:7" x14ac:dyDescent="0.25">
      <c r="A29" s="94" t="s">
        <v>330</v>
      </c>
      <c r="B29" s="101">
        <v>9866932</v>
      </c>
      <c r="C29" s="101">
        <v>-1813063.62</v>
      </c>
      <c r="D29" s="101">
        <v>8053868.3799999999</v>
      </c>
      <c r="E29" s="101">
        <v>7980928.3799999999</v>
      </c>
      <c r="F29" s="101">
        <v>7632978.5599999996</v>
      </c>
      <c r="G29" s="101">
        <v>72940</v>
      </c>
    </row>
    <row r="30" spans="1:7" x14ac:dyDescent="0.25">
      <c r="A30" s="94" t="s">
        <v>331</v>
      </c>
      <c r="B30" s="101">
        <v>3389184</v>
      </c>
      <c r="C30" s="101">
        <v>-484738.12</v>
      </c>
      <c r="D30" s="101">
        <v>2904445.88</v>
      </c>
      <c r="E30" s="101">
        <v>2904445.88</v>
      </c>
      <c r="F30" s="101">
        <v>2904445.88</v>
      </c>
      <c r="G30" s="101">
        <v>0</v>
      </c>
    </row>
    <row r="31" spans="1:7" x14ac:dyDescent="0.25">
      <c r="A31" s="94" t="s">
        <v>332</v>
      </c>
      <c r="B31" s="101">
        <v>18988594</v>
      </c>
      <c r="C31" s="101">
        <v>-2243159.0499999998</v>
      </c>
      <c r="D31" s="101">
        <v>16745434.949999999</v>
      </c>
      <c r="E31" s="101">
        <v>11688390.970000001</v>
      </c>
      <c r="F31" s="101">
        <v>11388525.949999999</v>
      </c>
      <c r="G31" s="101">
        <v>5057043.9799999986</v>
      </c>
    </row>
    <row r="32" spans="1:7" x14ac:dyDescent="0.25">
      <c r="A32" s="94" t="s">
        <v>333</v>
      </c>
      <c r="B32" s="101">
        <v>3559625</v>
      </c>
      <c r="C32" s="101">
        <v>-1844473.65</v>
      </c>
      <c r="D32" s="101">
        <v>1715151.35</v>
      </c>
      <c r="E32" s="101">
        <v>1715151.35</v>
      </c>
      <c r="F32" s="101">
        <v>1709483.08</v>
      </c>
      <c r="G32" s="101">
        <v>0</v>
      </c>
    </row>
    <row r="33" spans="1:7" x14ac:dyDescent="0.25">
      <c r="A33" s="94" t="s">
        <v>334</v>
      </c>
      <c r="B33" s="101">
        <v>25378856</v>
      </c>
      <c r="C33" s="101">
        <v>-5083172.42</v>
      </c>
      <c r="D33" s="101">
        <v>20295683.579999998</v>
      </c>
      <c r="E33" s="101">
        <v>16795439.579999998</v>
      </c>
      <c r="F33" s="101">
        <v>16692943.279999999</v>
      </c>
      <c r="G33" s="101">
        <v>3500244</v>
      </c>
    </row>
    <row r="34" spans="1:7" x14ac:dyDescent="0.25">
      <c r="A34" s="94" t="s">
        <v>335</v>
      </c>
      <c r="B34" s="101">
        <v>21736485</v>
      </c>
      <c r="C34" s="101">
        <v>2202138.06</v>
      </c>
      <c r="D34" s="101">
        <v>23938623.059999999</v>
      </c>
      <c r="E34" s="101">
        <v>23340298.210000001</v>
      </c>
      <c r="F34" s="101">
        <v>22927658.210000001</v>
      </c>
      <c r="G34" s="101">
        <v>598324.84999999776</v>
      </c>
    </row>
    <row r="35" spans="1:7" x14ac:dyDescent="0.25">
      <c r="A35" s="94" t="s">
        <v>336</v>
      </c>
      <c r="B35" s="101">
        <v>7674006</v>
      </c>
      <c r="C35" s="101">
        <v>-3712830.88</v>
      </c>
      <c r="D35" s="101">
        <v>3961175.12</v>
      </c>
      <c r="E35" s="101">
        <v>3961175.12</v>
      </c>
      <c r="F35" s="101">
        <v>3961175.12</v>
      </c>
      <c r="G35" s="101">
        <v>0</v>
      </c>
    </row>
    <row r="36" spans="1:7" x14ac:dyDescent="0.25">
      <c r="A36" s="94" t="s">
        <v>337</v>
      </c>
      <c r="B36" s="101">
        <v>43447285</v>
      </c>
      <c r="C36" s="101">
        <v>-7897116.1100000003</v>
      </c>
      <c r="D36" s="101">
        <v>35550168.890000001</v>
      </c>
      <c r="E36" s="101">
        <v>35338548.18</v>
      </c>
      <c r="F36" s="101">
        <v>34879975.030000001</v>
      </c>
      <c r="G36" s="101">
        <v>211620.71000000089</v>
      </c>
    </row>
    <row r="37" spans="1:7" x14ac:dyDescent="0.25">
      <c r="A37" s="94" t="s">
        <v>338</v>
      </c>
      <c r="B37" s="101">
        <v>12372150</v>
      </c>
      <c r="C37" s="101">
        <v>27412976.280000001</v>
      </c>
      <c r="D37" s="101">
        <v>39785126.280000001</v>
      </c>
      <c r="E37" s="101">
        <v>34519084.009999998</v>
      </c>
      <c r="F37" s="101">
        <v>34519084.009999998</v>
      </c>
      <c r="G37" s="101">
        <v>5266042.2700000033</v>
      </c>
    </row>
    <row r="38" spans="1:7" x14ac:dyDescent="0.25">
      <c r="A38" s="93" t="s">
        <v>339</v>
      </c>
      <c r="B38" s="101">
        <v>29922650</v>
      </c>
      <c r="C38" s="101">
        <v>8220633.8499999996</v>
      </c>
      <c r="D38" s="101">
        <v>38143283.850000001</v>
      </c>
      <c r="E38" s="101">
        <v>38057233.420000002</v>
      </c>
      <c r="F38" s="101">
        <v>37767352.420000002</v>
      </c>
      <c r="G38" s="101">
        <v>86050.429999999702</v>
      </c>
    </row>
    <row r="39" spans="1:7" x14ac:dyDescent="0.25">
      <c r="A39" s="94" t="s">
        <v>340</v>
      </c>
      <c r="B39" s="101">
        <v>0</v>
      </c>
      <c r="C39" s="101">
        <v>0</v>
      </c>
      <c r="D39" s="101">
        <v>0</v>
      </c>
      <c r="E39" s="101">
        <v>0</v>
      </c>
      <c r="F39" s="101">
        <v>0</v>
      </c>
      <c r="G39" s="101">
        <v>0</v>
      </c>
    </row>
    <row r="40" spans="1:7" x14ac:dyDescent="0.25">
      <c r="A40" s="94" t="s">
        <v>341</v>
      </c>
      <c r="B40" s="101">
        <v>0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</row>
    <row r="41" spans="1:7" x14ac:dyDescent="0.25">
      <c r="A41" s="94" t="s">
        <v>342</v>
      </c>
      <c r="B41" s="101">
        <v>0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</row>
    <row r="42" spans="1:7" x14ac:dyDescent="0.25">
      <c r="A42" s="94" t="s">
        <v>343</v>
      </c>
      <c r="B42" s="101">
        <v>29922650</v>
      </c>
      <c r="C42" s="101">
        <v>8220633.8499999996</v>
      </c>
      <c r="D42" s="101">
        <v>38143283.850000001</v>
      </c>
      <c r="E42" s="101">
        <v>38057233.420000002</v>
      </c>
      <c r="F42" s="101">
        <v>37767352.420000002</v>
      </c>
      <c r="G42" s="101">
        <v>86050.429999999702</v>
      </c>
    </row>
    <row r="43" spans="1:7" x14ac:dyDescent="0.25">
      <c r="A43" s="94" t="s">
        <v>344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101">
        <v>0</v>
      </c>
    </row>
    <row r="44" spans="1:7" x14ac:dyDescent="0.25">
      <c r="A44" s="94" t="s">
        <v>345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</row>
    <row r="45" spans="1:7" x14ac:dyDescent="0.25">
      <c r="A45" s="94" t="s">
        <v>346</v>
      </c>
      <c r="B45" s="101">
        <v>0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</row>
    <row r="46" spans="1:7" x14ac:dyDescent="0.25">
      <c r="A46" s="94" t="s">
        <v>347</v>
      </c>
      <c r="B46" s="101">
        <v>0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</row>
    <row r="47" spans="1:7" x14ac:dyDescent="0.25">
      <c r="A47" s="94" t="s">
        <v>348</v>
      </c>
      <c r="B47" s="101">
        <v>0</v>
      </c>
      <c r="C47" s="101">
        <v>0</v>
      </c>
      <c r="D47" s="101">
        <v>0</v>
      </c>
      <c r="E47" s="101">
        <v>0</v>
      </c>
      <c r="F47" s="101">
        <v>0</v>
      </c>
      <c r="G47" s="101">
        <v>0</v>
      </c>
    </row>
    <row r="48" spans="1:7" x14ac:dyDescent="0.25">
      <c r="A48" s="93" t="s">
        <v>349</v>
      </c>
      <c r="B48" s="101">
        <v>11720987</v>
      </c>
      <c r="C48" s="101">
        <v>493244.3899999999</v>
      </c>
      <c r="D48" s="101">
        <v>12214231.390000001</v>
      </c>
      <c r="E48" s="101">
        <v>11949934.130000001</v>
      </c>
      <c r="F48" s="101">
        <v>11756560.85</v>
      </c>
      <c r="G48" s="101">
        <v>264297.25999999954</v>
      </c>
    </row>
    <row r="49" spans="1:7" x14ac:dyDescent="0.25">
      <c r="A49" s="94" t="s">
        <v>350</v>
      </c>
      <c r="B49" s="101">
        <v>3898600</v>
      </c>
      <c r="C49" s="101">
        <v>941525.86</v>
      </c>
      <c r="D49" s="101">
        <v>4840125.8600000003</v>
      </c>
      <c r="E49" s="101">
        <v>4841272.8400000008</v>
      </c>
      <c r="F49" s="101">
        <v>4841272.8400000008</v>
      </c>
      <c r="G49" s="101">
        <v>-1146.980000000447</v>
      </c>
    </row>
    <row r="50" spans="1:7" x14ac:dyDescent="0.25">
      <c r="A50" s="94" t="s">
        <v>351</v>
      </c>
      <c r="B50" s="101">
        <v>71000</v>
      </c>
      <c r="C50" s="101">
        <v>857677.94</v>
      </c>
      <c r="D50" s="101">
        <v>928677.94</v>
      </c>
      <c r="E50" s="101">
        <v>663233.69999999995</v>
      </c>
      <c r="F50" s="101">
        <v>585452.1</v>
      </c>
      <c r="G50" s="101">
        <v>265444.24</v>
      </c>
    </row>
    <row r="51" spans="1:7" x14ac:dyDescent="0.25">
      <c r="A51" s="94" t="s">
        <v>352</v>
      </c>
      <c r="B51" s="101">
        <v>11579</v>
      </c>
      <c r="C51" s="101">
        <v>-11579</v>
      </c>
      <c r="D51" s="101">
        <v>0</v>
      </c>
      <c r="E51" s="101">
        <v>0</v>
      </c>
      <c r="F51" s="101">
        <v>0</v>
      </c>
      <c r="G51" s="101">
        <v>0</v>
      </c>
    </row>
    <row r="52" spans="1:7" x14ac:dyDescent="0.25">
      <c r="A52" s="94" t="s">
        <v>353</v>
      </c>
      <c r="B52" s="101">
        <v>1850000</v>
      </c>
      <c r="C52" s="101">
        <v>-313524</v>
      </c>
      <c r="D52" s="101">
        <v>1536476</v>
      </c>
      <c r="E52" s="101">
        <v>1536476</v>
      </c>
      <c r="F52" s="101">
        <v>1536476</v>
      </c>
      <c r="G52" s="101">
        <v>0</v>
      </c>
    </row>
    <row r="53" spans="1:7" x14ac:dyDescent="0.25">
      <c r="A53" s="94" t="s">
        <v>354</v>
      </c>
      <c r="B53" s="101">
        <v>0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</row>
    <row r="54" spans="1:7" x14ac:dyDescent="0.25">
      <c r="A54" s="94" t="s">
        <v>355</v>
      </c>
      <c r="B54" s="101">
        <v>2074616</v>
      </c>
      <c r="C54" s="101">
        <v>552337.66</v>
      </c>
      <c r="D54" s="101">
        <v>2626953.66</v>
      </c>
      <c r="E54" s="101">
        <v>2626953.66</v>
      </c>
      <c r="F54" s="101">
        <v>2511361.98</v>
      </c>
      <c r="G54" s="101">
        <v>0</v>
      </c>
    </row>
    <row r="55" spans="1:7" x14ac:dyDescent="0.25">
      <c r="A55" s="94" t="s">
        <v>356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</row>
    <row r="56" spans="1:7" x14ac:dyDescent="0.25">
      <c r="A56" s="94" t="s">
        <v>357</v>
      </c>
      <c r="B56" s="101">
        <v>0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</row>
    <row r="57" spans="1:7" x14ac:dyDescent="0.25">
      <c r="A57" s="94" t="s">
        <v>358</v>
      </c>
      <c r="B57" s="101">
        <v>3815192</v>
      </c>
      <c r="C57" s="101">
        <v>-1533194.07</v>
      </c>
      <c r="D57" s="101">
        <v>2281997.9300000002</v>
      </c>
      <c r="E57" s="101">
        <v>2281997.9300000002</v>
      </c>
      <c r="F57" s="101">
        <v>2281997.9300000002</v>
      </c>
      <c r="G57" s="101">
        <v>0</v>
      </c>
    </row>
    <row r="58" spans="1:7" x14ac:dyDescent="0.25">
      <c r="A58" s="93" t="s">
        <v>359</v>
      </c>
      <c r="B58" s="101">
        <v>0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</row>
    <row r="59" spans="1:7" x14ac:dyDescent="0.25">
      <c r="A59" s="94" t="s">
        <v>360</v>
      </c>
      <c r="B59" s="101">
        <v>0</v>
      </c>
      <c r="C59" s="101">
        <v>0</v>
      </c>
      <c r="D59" s="101">
        <v>0</v>
      </c>
      <c r="E59" s="101">
        <v>0</v>
      </c>
      <c r="F59" s="101">
        <v>0</v>
      </c>
      <c r="G59" s="101">
        <v>0</v>
      </c>
    </row>
    <row r="60" spans="1:7" x14ac:dyDescent="0.25">
      <c r="A60" s="94" t="s">
        <v>361</v>
      </c>
      <c r="B60" s="101">
        <v>0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</row>
    <row r="61" spans="1:7" x14ac:dyDescent="0.25">
      <c r="A61" s="94" t="s">
        <v>362</v>
      </c>
      <c r="B61" s="101">
        <v>0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</row>
    <row r="62" spans="1:7" x14ac:dyDescent="0.25">
      <c r="A62" s="93" t="s">
        <v>363</v>
      </c>
      <c r="B62" s="101">
        <v>9101530</v>
      </c>
      <c r="C62" s="101">
        <v>-5090734.49</v>
      </c>
      <c r="D62" s="101">
        <v>4010795.51</v>
      </c>
      <c r="E62" s="101">
        <v>0</v>
      </c>
      <c r="F62" s="101">
        <v>0</v>
      </c>
      <c r="G62" s="101">
        <v>4010795.51</v>
      </c>
    </row>
    <row r="63" spans="1:7" x14ac:dyDescent="0.25">
      <c r="A63" s="94" t="s">
        <v>364</v>
      </c>
      <c r="B63" s="101">
        <v>0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</row>
    <row r="64" spans="1:7" x14ac:dyDescent="0.25">
      <c r="A64" s="94" t="s">
        <v>365</v>
      </c>
      <c r="B64" s="101">
        <v>0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</row>
    <row r="65" spans="1:7" x14ac:dyDescent="0.25">
      <c r="A65" s="94" t="s">
        <v>366</v>
      </c>
      <c r="B65" s="101">
        <v>0</v>
      </c>
      <c r="C65" s="101">
        <v>0</v>
      </c>
      <c r="D65" s="101">
        <v>0</v>
      </c>
      <c r="E65" s="101">
        <v>0</v>
      </c>
      <c r="F65" s="101">
        <v>0</v>
      </c>
      <c r="G65" s="101">
        <v>0</v>
      </c>
    </row>
    <row r="66" spans="1:7" x14ac:dyDescent="0.25">
      <c r="A66" s="94" t="s">
        <v>367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</row>
    <row r="67" spans="1:7" x14ac:dyDescent="0.25">
      <c r="A67" s="94" t="s">
        <v>368</v>
      </c>
      <c r="B67" s="101">
        <v>0</v>
      </c>
      <c r="C67" s="101">
        <v>0</v>
      </c>
      <c r="D67" s="101">
        <v>0</v>
      </c>
      <c r="E67" s="101">
        <v>0</v>
      </c>
      <c r="F67" s="101">
        <v>0</v>
      </c>
      <c r="G67" s="101">
        <v>0</v>
      </c>
    </row>
    <row r="68" spans="1:7" x14ac:dyDescent="0.25">
      <c r="A68" s="94" t="s">
        <v>369</v>
      </c>
      <c r="B68" s="101">
        <v>0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</row>
    <row r="69" spans="1:7" x14ac:dyDescent="0.25">
      <c r="A69" s="94" t="s">
        <v>370</v>
      </c>
      <c r="B69" s="101">
        <v>0</v>
      </c>
      <c r="C69" s="101">
        <v>0</v>
      </c>
      <c r="D69" s="101">
        <v>0</v>
      </c>
      <c r="E69" s="101">
        <v>0</v>
      </c>
      <c r="F69" s="101">
        <v>0</v>
      </c>
      <c r="G69" s="101">
        <v>0</v>
      </c>
    </row>
    <row r="70" spans="1:7" x14ac:dyDescent="0.25">
      <c r="A70" s="94" t="s">
        <v>371</v>
      </c>
      <c r="B70" s="101">
        <v>9101530</v>
      </c>
      <c r="C70" s="101">
        <v>-5090734.49</v>
      </c>
      <c r="D70" s="101">
        <v>4010795.51</v>
      </c>
      <c r="E70" s="101">
        <v>0</v>
      </c>
      <c r="F70" s="101">
        <v>0</v>
      </c>
      <c r="G70" s="101">
        <v>4010795.51</v>
      </c>
    </row>
    <row r="71" spans="1:7" x14ac:dyDescent="0.25">
      <c r="A71" s="93" t="s">
        <v>372</v>
      </c>
      <c r="B71" s="101">
        <v>0</v>
      </c>
      <c r="C71" s="101">
        <v>0</v>
      </c>
      <c r="D71" s="101">
        <v>0</v>
      </c>
      <c r="E71" s="101">
        <v>0</v>
      </c>
      <c r="F71" s="101">
        <v>0</v>
      </c>
      <c r="G71" s="101">
        <v>0</v>
      </c>
    </row>
    <row r="72" spans="1:7" x14ac:dyDescent="0.25">
      <c r="A72" s="94" t="s">
        <v>373</v>
      </c>
      <c r="B72" s="101">
        <v>0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</row>
    <row r="73" spans="1:7" x14ac:dyDescent="0.25">
      <c r="A73" s="94" t="s">
        <v>374</v>
      </c>
      <c r="B73" s="101">
        <v>0</v>
      </c>
      <c r="C73" s="101">
        <v>0</v>
      </c>
      <c r="D73" s="101">
        <v>0</v>
      </c>
      <c r="E73" s="101">
        <v>0</v>
      </c>
      <c r="F73" s="101">
        <v>0</v>
      </c>
      <c r="G73" s="101">
        <v>0</v>
      </c>
    </row>
    <row r="74" spans="1:7" x14ac:dyDescent="0.25">
      <c r="A74" s="94" t="s">
        <v>375</v>
      </c>
      <c r="B74" s="101">
        <v>0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</row>
    <row r="75" spans="1:7" x14ac:dyDescent="0.25">
      <c r="A75" s="93" t="s">
        <v>376</v>
      </c>
      <c r="B75" s="101">
        <v>48004562</v>
      </c>
      <c r="C75" s="101">
        <v>49502188.659999996</v>
      </c>
      <c r="D75" s="101">
        <v>97506750.660000011</v>
      </c>
      <c r="E75" s="101">
        <v>97506750.660000011</v>
      </c>
      <c r="F75" s="101">
        <v>97506750.660000011</v>
      </c>
      <c r="G75" s="101">
        <v>0</v>
      </c>
    </row>
    <row r="76" spans="1:7" x14ac:dyDescent="0.25">
      <c r="A76" s="94" t="s">
        <v>377</v>
      </c>
      <c r="B76" s="101">
        <v>29781348</v>
      </c>
      <c r="C76" s="101">
        <v>58464072.759999998</v>
      </c>
      <c r="D76" s="101">
        <v>88245420.760000005</v>
      </c>
      <c r="E76" s="101">
        <v>88245420.760000005</v>
      </c>
      <c r="F76" s="101">
        <v>88245420.760000005</v>
      </c>
      <c r="G76" s="101">
        <v>0</v>
      </c>
    </row>
    <row r="77" spans="1:7" x14ac:dyDescent="0.25">
      <c r="A77" s="94" t="s">
        <v>378</v>
      </c>
      <c r="B77" s="101">
        <v>18223214</v>
      </c>
      <c r="C77" s="101">
        <v>-8961884.0999999996</v>
      </c>
      <c r="D77" s="101">
        <v>9261329.9000000004</v>
      </c>
      <c r="E77" s="101">
        <v>9261329.9000000004</v>
      </c>
      <c r="F77" s="101">
        <v>9261329.9000000004</v>
      </c>
      <c r="G77" s="101">
        <v>0</v>
      </c>
    </row>
    <row r="78" spans="1:7" x14ac:dyDescent="0.25">
      <c r="A78" s="94" t="s">
        <v>379</v>
      </c>
      <c r="B78" s="101">
        <v>0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</row>
    <row r="79" spans="1:7" x14ac:dyDescent="0.25">
      <c r="A79" s="94" t="s">
        <v>380</v>
      </c>
      <c r="B79" s="101">
        <v>0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</row>
    <row r="80" spans="1:7" x14ac:dyDescent="0.25">
      <c r="A80" s="94" t="s">
        <v>381</v>
      </c>
      <c r="B80" s="101">
        <v>0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</row>
    <row r="81" spans="1:7" x14ac:dyDescent="0.25">
      <c r="A81" s="94" t="s">
        <v>382</v>
      </c>
      <c r="B81" s="101">
        <v>0</v>
      </c>
      <c r="C81" s="101">
        <v>0</v>
      </c>
      <c r="D81" s="101">
        <v>0</v>
      </c>
      <c r="E81" s="101">
        <v>0</v>
      </c>
      <c r="F81" s="101">
        <v>0</v>
      </c>
      <c r="G81" s="101">
        <v>0</v>
      </c>
    </row>
    <row r="82" spans="1:7" x14ac:dyDescent="0.25">
      <c r="A82" s="94" t="s">
        <v>383</v>
      </c>
      <c r="B82" s="101">
        <v>0</v>
      </c>
      <c r="C82" s="101">
        <v>0</v>
      </c>
      <c r="D82" s="101">
        <v>0</v>
      </c>
      <c r="E82" s="101">
        <v>0</v>
      </c>
      <c r="F82" s="101">
        <v>0</v>
      </c>
      <c r="G82" s="101">
        <v>0</v>
      </c>
    </row>
    <row r="83" spans="1:7" x14ac:dyDescent="0.25">
      <c r="A83" s="95"/>
      <c r="B83" s="102"/>
      <c r="C83" s="102"/>
      <c r="D83" s="102"/>
      <c r="E83" s="102"/>
      <c r="F83" s="102"/>
      <c r="G83" s="102"/>
    </row>
    <row r="84" spans="1:7" x14ac:dyDescent="0.25">
      <c r="A84" s="96" t="s">
        <v>384</v>
      </c>
      <c r="B84" s="100">
        <v>0</v>
      </c>
      <c r="C84" s="100">
        <v>743160</v>
      </c>
      <c r="D84" s="100">
        <v>743160</v>
      </c>
      <c r="E84" s="100">
        <v>742013.02</v>
      </c>
      <c r="F84" s="100">
        <v>742013.02</v>
      </c>
      <c r="G84" s="100">
        <v>1146.9799999999959</v>
      </c>
    </row>
    <row r="85" spans="1:7" x14ac:dyDescent="0.25">
      <c r="A85" s="93" t="s">
        <v>311</v>
      </c>
      <c r="B85" s="101">
        <v>0</v>
      </c>
      <c r="C85" s="101">
        <v>653137.85</v>
      </c>
      <c r="D85" s="101">
        <v>653137.85</v>
      </c>
      <c r="E85" s="101">
        <v>653137.85</v>
      </c>
      <c r="F85" s="101">
        <v>653137.85</v>
      </c>
      <c r="G85" s="101">
        <v>0</v>
      </c>
    </row>
    <row r="86" spans="1:7" x14ac:dyDescent="0.25">
      <c r="A86" s="94" t="s">
        <v>312</v>
      </c>
      <c r="B86" s="101">
        <v>0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</row>
    <row r="87" spans="1:7" x14ac:dyDescent="0.25">
      <c r="A87" s="94" t="s">
        <v>313</v>
      </c>
      <c r="B87" s="101">
        <v>0</v>
      </c>
      <c r="C87" s="101">
        <v>653137.85</v>
      </c>
      <c r="D87" s="101">
        <v>653137.85</v>
      </c>
      <c r="E87" s="101">
        <v>653137.85</v>
      </c>
      <c r="F87" s="101">
        <v>653137.85</v>
      </c>
      <c r="G87" s="101">
        <v>0</v>
      </c>
    </row>
    <row r="88" spans="1:7" x14ac:dyDescent="0.25">
      <c r="A88" s="94" t="s">
        <v>314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</row>
    <row r="89" spans="1:7" x14ac:dyDescent="0.25">
      <c r="A89" s="94" t="s">
        <v>315</v>
      </c>
      <c r="B89" s="101">
        <v>0</v>
      </c>
      <c r="C89" s="101">
        <v>0</v>
      </c>
      <c r="D89" s="101">
        <v>0</v>
      </c>
      <c r="E89" s="101">
        <v>0</v>
      </c>
      <c r="F89" s="101">
        <v>0</v>
      </c>
      <c r="G89" s="101">
        <v>0</v>
      </c>
    </row>
    <row r="90" spans="1:7" x14ac:dyDescent="0.25">
      <c r="A90" s="94" t="s">
        <v>316</v>
      </c>
      <c r="B90" s="101">
        <v>0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</row>
    <row r="91" spans="1:7" x14ac:dyDescent="0.25">
      <c r="A91" s="94" t="s">
        <v>317</v>
      </c>
      <c r="B91" s="101">
        <v>0</v>
      </c>
      <c r="C91" s="101">
        <v>0</v>
      </c>
      <c r="D91" s="101">
        <v>0</v>
      </c>
      <c r="E91" s="101">
        <v>0</v>
      </c>
      <c r="F91" s="101">
        <v>0</v>
      </c>
      <c r="G91" s="101">
        <v>0</v>
      </c>
    </row>
    <row r="92" spans="1:7" x14ac:dyDescent="0.25">
      <c r="A92" s="94" t="s">
        <v>318</v>
      </c>
      <c r="B92" s="101">
        <v>0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</row>
    <row r="93" spans="1:7" x14ac:dyDescent="0.25">
      <c r="A93" s="93" t="s">
        <v>319</v>
      </c>
      <c r="B93" s="101">
        <v>0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</row>
    <row r="94" spans="1:7" x14ac:dyDescent="0.25">
      <c r="A94" s="94" t="s">
        <v>320</v>
      </c>
      <c r="B94" s="101">
        <v>0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</row>
    <row r="95" spans="1:7" x14ac:dyDescent="0.25">
      <c r="A95" s="94" t="s">
        <v>321</v>
      </c>
      <c r="B95" s="101">
        <v>0</v>
      </c>
      <c r="C95" s="101">
        <v>0</v>
      </c>
      <c r="D95" s="101">
        <v>0</v>
      </c>
      <c r="E95" s="101">
        <v>0</v>
      </c>
      <c r="F95" s="101">
        <v>0</v>
      </c>
      <c r="G95" s="101">
        <v>0</v>
      </c>
    </row>
    <row r="96" spans="1:7" x14ac:dyDescent="0.25">
      <c r="A96" s="94" t="s">
        <v>322</v>
      </c>
      <c r="B96" s="101">
        <v>0</v>
      </c>
      <c r="C96" s="101">
        <v>0</v>
      </c>
      <c r="D96" s="101">
        <v>0</v>
      </c>
      <c r="E96" s="101">
        <v>0</v>
      </c>
      <c r="F96" s="101">
        <v>0</v>
      </c>
      <c r="G96" s="101">
        <v>0</v>
      </c>
    </row>
    <row r="97" spans="1:7" x14ac:dyDescent="0.25">
      <c r="A97" s="94" t="s">
        <v>323</v>
      </c>
      <c r="B97" s="101">
        <v>0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</row>
    <row r="98" spans="1:7" x14ac:dyDescent="0.25">
      <c r="A98" s="97" t="s">
        <v>324</v>
      </c>
      <c r="B98" s="101">
        <v>0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</row>
    <row r="99" spans="1:7" x14ac:dyDescent="0.25">
      <c r="A99" s="94" t="s">
        <v>325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</row>
    <row r="100" spans="1:7" x14ac:dyDescent="0.25">
      <c r="A100" s="94" t="s">
        <v>326</v>
      </c>
      <c r="B100" s="101">
        <v>0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</row>
    <row r="101" spans="1:7" x14ac:dyDescent="0.25">
      <c r="A101" s="94" t="s">
        <v>327</v>
      </c>
      <c r="B101" s="101">
        <v>0</v>
      </c>
      <c r="C101" s="101">
        <v>0</v>
      </c>
      <c r="D101" s="101">
        <v>0</v>
      </c>
      <c r="E101" s="101">
        <v>0</v>
      </c>
      <c r="F101" s="101">
        <v>0</v>
      </c>
      <c r="G101" s="101">
        <v>0</v>
      </c>
    </row>
    <row r="102" spans="1:7" x14ac:dyDescent="0.25">
      <c r="A102" s="94" t="s">
        <v>328</v>
      </c>
      <c r="B102" s="101">
        <v>0</v>
      </c>
      <c r="C102" s="101">
        <v>0</v>
      </c>
      <c r="D102" s="101">
        <v>0</v>
      </c>
      <c r="E102" s="101">
        <v>0</v>
      </c>
      <c r="F102" s="101">
        <v>0</v>
      </c>
      <c r="G102" s="101">
        <v>0</v>
      </c>
    </row>
    <row r="103" spans="1:7" x14ac:dyDescent="0.25">
      <c r="A103" s="93" t="s">
        <v>329</v>
      </c>
      <c r="B103" s="101">
        <v>0</v>
      </c>
      <c r="C103" s="101">
        <v>15022.15</v>
      </c>
      <c r="D103" s="101">
        <v>15022.15</v>
      </c>
      <c r="E103" s="101">
        <v>15022.15</v>
      </c>
      <c r="F103" s="101">
        <v>15022.15</v>
      </c>
      <c r="G103" s="101">
        <v>0</v>
      </c>
    </row>
    <row r="104" spans="1:7" x14ac:dyDescent="0.25">
      <c r="A104" s="94" t="s">
        <v>330</v>
      </c>
      <c r="B104" s="101">
        <v>0</v>
      </c>
      <c r="C104" s="101">
        <v>0</v>
      </c>
      <c r="D104" s="101">
        <v>0</v>
      </c>
      <c r="E104" s="101">
        <v>0</v>
      </c>
      <c r="F104" s="101">
        <v>0</v>
      </c>
      <c r="G104" s="101">
        <v>0</v>
      </c>
    </row>
    <row r="105" spans="1:7" x14ac:dyDescent="0.25">
      <c r="A105" s="94" t="s">
        <v>331</v>
      </c>
      <c r="B105" s="101">
        <v>0</v>
      </c>
      <c r="C105" s="101">
        <v>0</v>
      </c>
      <c r="D105" s="101">
        <v>0</v>
      </c>
      <c r="E105" s="101">
        <v>0</v>
      </c>
      <c r="F105" s="101">
        <v>0</v>
      </c>
      <c r="G105" s="101">
        <v>0</v>
      </c>
    </row>
    <row r="106" spans="1:7" x14ac:dyDescent="0.25">
      <c r="A106" s="94" t="s">
        <v>332</v>
      </c>
      <c r="B106" s="101">
        <v>0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</row>
    <row r="107" spans="1:7" x14ac:dyDescent="0.25">
      <c r="A107" s="94" t="s">
        <v>333</v>
      </c>
      <c r="B107" s="101">
        <v>0</v>
      </c>
      <c r="C107" s="101">
        <v>0</v>
      </c>
      <c r="D107" s="101">
        <v>0</v>
      </c>
      <c r="E107" s="101">
        <v>0</v>
      </c>
      <c r="F107" s="101">
        <v>0</v>
      </c>
      <c r="G107" s="101">
        <v>0</v>
      </c>
    </row>
    <row r="108" spans="1:7" x14ac:dyDescent="0.25">
      <c r="A108" s="94" t="s">
        <v>334</v>
      </c>
      <c r="B108" s="101">
        <v>0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</row>
    <row r="109" spans="1:7" x14ac:dyDescent="0.25">
      <c r="A109" s="94" t="s">
        <v>335</v>
      </c>
      <c r="B109" s="101">
        <v>0</v>
      </c>
      <c r="C109" s="101">
        <v>0</v>
      </c>
      <c r="D109" s="101">
        <v>0</v>
      </c>
      <c r="E109" s="101">
        <v>0</v>
      </c>
      <c r="F109" s="101">
        <v>0</v>
      </c>
      <c r="G109" s="101">
        <v>0</v>
      </c>
    </row>
    <row r="110" spans="1:7" x14ac:dyDescent="0.25">
      <c r="A110" s="94" t="s">
        <v>336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</row>
    <row r="111" spans="1:7" x14ac:dyDescent="0.25">
      <c r="A111" s="94" t="s">
        <v>337</v>
      </c>
      <c r="B111" s="101">
        <v>0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</row>
    <row r="112" spans="1:7" x14ac:dyDescent="0.25">
      <c r="A112" s="94" t="s">
        <v>338</v>
      </c>
      <c r="B112" s="101">
        <v>0</v>
      </c>
      <c r="C112" s="101">
        <v>15022.15</v>
      </c>
      <c r="D112" s="101">
        <v>15022.15</v>
      </c>
      <c r="E112" s="101">
        <v>15022.15</v>
      </c>
      <c r="F112" s="101">
        <v>15022.15</v>
      </c>
      <c r="G112" s="101">
        <v>0</v>
      </c>
    </row>
    <row r="113" spans="1:7" x14ac:dyDescent="0.25">
      <c r="A113" s="93" t="s">
        <v>339</v>
      </c>
      <c r="B113" s="101">
        <v>0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</row>
    <row r="114" spans="1:7" x14ac:dyDescent="0.25">
      <c r="A114" s="94" t="s">
        <v>340</v>
      </c>
      <c r="B114" s="101">
        <v>0</v>
      </c>
      <c r="C114" s="101">
        <v>0</v>
      </c>
      <c r="D114" s="101">
        <v>0</v>
      </c>
      <c r="E114" s="101">
        <v>0</v>
      </c>
      <c r="F114" s="101">
        <v>0</v>
      </c>
      <c r="G114" s="101">
        <v>0</v>
      </c>
    </row>
    <row r="115" spans="1:7" x14ac:dyDescent="0.25">
      <c r="A115" s="94" t="s">
        <v>341</v>
      </c>
      <c r="B115" s="101">
        <v>0</v>
      </c>
      <c r="C115" s="101">
        <v>0</v>
      </c>
      <c r="D115" s="101">
        <v>0</v>
      </c>
      <c r="E115" s="101">
        <v>0</v>
      </c>
      <c r="F115" s="101">
        <v>0</v>
      </c>
      <c r="G115" s="101">
        <v>0</v>
      </c>
    </row>
    <row r="116" spans="1:7" x14ac:dyDescent="0.25">
      <c r="A116" s="94" t="s">
        <v>342</v>
      </c>
      <c r="B116" s="101">
        <v>0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</row>
    <row r="117" spans="1:7" x14ac:dyDescent="0.25">
      <c r="A117" s="94" t="s">
        <v>343</v>
      </c>
      <c r="B117" s="101">
        <v>0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</row>
    <row r="118" spans="1:7" x14ac:dyDescent="0.25">
      <c r="A118" s="94" t="s">
        <v>344</v>
      </c>
      <c r="B118" s="101">
        <v>0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</row>
    <row r="119" spans="1:7" x14ac:dyDescent="0.25">
      <c r="A119" s="94" t="s">
        <v>345</v>
      </c>
      <c r="B119" s="101">
        <v>0</v>
      </c>
      <c r="C119" s="101">
        <v>0</v>
      </c>
      <c r="D119" s="101">
        <v>0</v>
      </c>
      <c r="E119" s="101">
        <v>0</v>
      </c>
      <c r="F119" s="101">
        <v>0</v>
      </c>
      <c r="G119" s="101">
        <v>0</v>
      </c>
    </row>
    <row r="120" spans="1:7" x14ac:dyDescent="0.25">
      <c r="A120" s="94" t="s">
        <v>346</v>
      </c>
      <c r="B120" s="101">
        <v>0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</row>
    <row r="121" spans="1:7" x14ac:dyDescent="0.25">
      <c r="A121" s="94" t="s">
        <v>347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</row>
    <row r="122" spans="1:7" x14ac:dyDescent="0.25">
      <c r="A122" s="94" t="s">
        <v>348</v>
      </c>
      <c r="B122" s="101">
        <v>0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</row>
    <row r="123" spans="1:7" x14ac:dyDescent="0.25">
      <c r="A123" s="93" t="s">
        <v>349</v>
      </c>
      <c r="B123" s="101">
        <v>0</v>
      </c>
      <c r="C123" s="101">
        <v>75000</v>
      </c>
      <c r="D123" s="101">
        <v>75000</v>
      </c>
      <c r="E123" s="101">
        <v>73853.02</v>
      </c>
      <c r="F123" s="101">
        <v>73853.02</v>
      </c>
      <c r="G123" s="101">
        <v>1146.9799999999959</v>
      </c>
    </row>
    <row r="124" spans="1:7" x14ac:dyDescent="0.25">
      <c r="A124" s="94" t="s">
        <v>350</v>
      </c>
      <c r="B124" s="101">
        <v>0</v>
      </c>
      <c r="C124" s="101">
        <v>75000</v>
      </c>
      <c r="D124" s="101">
        <v>75000</v>
      </c>
      <c r="E124" s="101">
        <v>73853.02</v>
      </c>
      <c r="F124" s="101">
        <v>73853.02</v>
      </c>
      <c r="G124" s="101">
        <v>1146.9799999999959</v>
      </c>
    </row>
    <row r="125" spans="1:7" x14ac:dyDescent="0.25">
      <c r="A125" s="94" t="s">
        <v>351</v>
      </c>
      <c r="B125" s="101">
        <v>0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</row>
    <row r="126" spans="1:7" x14ac:dyDescent="0.25">
      <c r="A126" s="94" t="s">
        <v>352</v>
      </c>
      <c r="B126" s="101">
        <v>0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</row>
    <row r="127" spans="1:7" x14ac:dyDescent="0.25">
      <c r="A127" s="94" t="s">
        <v>353</v>
      </c>
      <c r="B127" s="101">
        <v>0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</row>
    <row r="128" spans="1:7" x14ac:dyDescent="0.25">
      <c r="A128" s="94" t="s">
        <v>354</v>
      </c>
      <c r="B128" s="101">
        <v>0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</row>
    <row r="129" spans="1:7" x14ac:dyDescent="0.25">
      <c r="A129" s="94" t="s">
        <v>355</v>
      </c>
      <c r="B129" s="101">
        <v>0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</row>
    <row r="130" spans="1:7" x14ac:dyDescent="0.25">
      <c r="A130" s="94" t="s">
        <v>356</v>
      </c>
      <c r="B130" s="101">
        <v>0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</row>
    <row r="131" spans="1:7" x14ac:dyDescent="0.25">
      <c r="A131" s="94" t="s">
        <v>357</v>
      </c>
      <c r="B131" s="101">
        <v>0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</row>
    <row r="132" spans="1:7" x14ac:dyDescent="0.25">
      <c r="A132" s="94" t="s">
        <v>358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</row>
    <row r="133" spans="1:7" x14ac:dyDescent="0.25">
      <c r="A133" s="93" t="s">
        <v>359</v>
      </c>
      <c r="B133" s="101">
        <v>0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</row>
    <row r="134" spans="1:7" x14ac:dyDescent="0.25">
      <c r="A134" s="94" t="s">
        <v>360</v>
      </c>
      <c r="B134" s="101">
        <v>0</v>
      </c>
      <c r="C134" s="101">
        <v>0</v>
      </c>
      <c r="D134" s="101">
        <v>0</v>
      </c>
      <c r="E134" s="101">
        <v>0</v>
      </c>
      <c r="F134" s="101">
        <v>0</v>
      </c>
      <c r="G134" s="101">
        <v>0</v>
      </c>
    </row>
    <row r="135" spans="1:7" x14ac:dyDescent="0.25">
      <c r="A135" s="94" t="s">
        <v>361</v>
      </c>
      <c r="B135" s="101">
        <v>0</v>
      </c>
      <c r="C135" s="101">
        <v>0</v>
      </c>
      <c r="D135" s="101">
        <v>0</v>
      </c>
      <c r="E135" s="101">
        <v>0</v>
      </c>
      <c r="F135" s="101">
        <v>0</v>
      </c>
      <c r="G135" s="101">
        <v>0</v>
      </c>
    </row>
    <row r="136" spans="1:7" x14ac:dyDescent="0.25">
      <c r="A136" s="94" t="s">
        <v>362</v>
      </c>
      <c r="B136" s="101">
        <v>0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</row>
    <row r="137" spans="1:7" x14ac:dyDescent="0.25">
      <c r="A137" s="93" t="s">
        <v>363</v>
      </c>
      <c r="B137" s="101">
        <v>0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</row>
    <row r="138" spans="1:7" x14ac:dyDescent="0.25">
      <c r="A138" s="94" t="s">
        <v>364</v>
      </c>
      <c r="B138" s="101">
        <v>0</v>
      </c>
      <c r="C138" s="101">
        <v>0</v>
      </c>
      <c r="D138" s="101">
        <v>0</v>
      </c>
      <c r="E138" s="101">
        <v>0</v>
      </c>
      <c r="F138" s="101">
        <v>0</v>
      </c>
      <c r="G138" s="101">
        <v>0</v>
      </c>
    </row>
    <row r="139" spans="1:7" x14ac:dyDescent="0.25">
      <c r="A139" s="94" t="s">
        <v>365</v>
      </c>
      <c r="B139" s="101">
        <v>0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</row>
    <row r="140" spans="1:7" x14ac:dyDescent="0.25">
      <c r="A140" s="94" t="s">
        <v>366</v>
      </c>
      <c r="B140" s="101">
        <v>0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</row>
    <row r="141" spans="1:7" x14ac:dyDescent="0.25">
      <c r="A141" s="94" t="s">
        <v>367</v>
      </c>
      <c r="B141" s="101">
        <v>0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</row>
    <row r="142" spans="1:7" x14ac:dyDescent="0.25">
      <c r="A142" s="94" t="s">
        <v>368</v>
      </c>
      <c r="B142" s="101">
        <v>0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</row>
    <row r="143" spans="1:7" x14ac:dyDescent="0.25">
      <c r="A143" s="94" t="s">
        <v>369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</row>
    <row r="144" spans="1:7" x14ac:dyDescent="0.25">
      <c r="A144" s="94" t="s">
        <v>370</v>
      </c>
      <c r="B144" s="101">
        <v>0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</row>
    <row r="145" spans="1:7" x14ac:dyDescent="0.25">
      <c r="A145" s="94" t="s">
        <v>371</v>
      </c>
      <c r="B145" s="101">
        <v>0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</row>
    <row r="146" spans="1:7" x14ac:dyDescent="0.25">
      <c r="A146" s="93" t="s">
        <v>372</v>
      </c>
      <c r="B146" s="101">
        <v>0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</row>
    <row r="147" spans="1:7" x14ac:dyDescent="0.25">
      <c r="A147" s="94" t="s">
        <v>373</v>
      </c>
      <c r="B147" s="101">
        <v>0</v>
      </c>
      <c r="C147" s="101">
        <v>0</v>
      </c>
      <c r="D147" s="101">
        <v>0</v>
      </c>
      <c r="E147" s="101">
        <v>0</v>
      </c>
      <c r="F147" s="101">
        <v>0</v>
      </c>
      <c r="G147" s="101">
        <v>0</v>
      </c>
    </row>
    <row r="148" spans="1:7" x14ac:dyDescent="0.25">
      <c r="A148" s="94" t="s">
        <v>374</v>
      </c>
      <c r="B148" s="101">
        <v>0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</row>
    <row r="149" spans="1:7" x14ac:dyDescent="0.25">
      <c r="A149" s="94" t="s">
        <v>375</v>
      </c>
      <c r="B149" s="101">
        <v>0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</row>
    <row r="150" spans="1:7" x14ac:dyDescent="0.25">
      <c r="A150" s="93" t="s">
        <v>376</v>
      </c>
      <c r="B150" s="101">
        <v>0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</row>
    <row r="151" spans="1:7" x14ac:dyDescent="0.25">
      <c r="A151" s="94" t="s">
        <v>377</v>
      </c>
      <c r="B151" s="101">
        <v>0</v>
      </c>
      <c r="C151" s="101">
        <v>0</v>
      </c>
      <c r="D151" s="101">
        <v>0</v>
      </c>
      <c r="E151" s="101">
        <v>0</v>
      </c>
      <c r="F151" s="101">
        <v>0</v>
      </c>
      <c r="G151" s="101">
        <v>0</v>
      </c>
    </row>
    <row r="152" spans="1:7" x14ac:dyDescent="0.25">
      <c r="A152" s="94" t="s">
        <v>378</v>
      </c>
      <c r="B152" s="101">
        <v>0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</row>
    <row r="153" spans="1:7" x14ac:dyDescent="0.25">
      <c r="A153" s="94" t="s">
        <v>379</v>
      </c>
      <c r="B153" s="101">
        <v>0</v>
      </c>
      <c r="C153" s="101">
        <v>0</v>
      </c>
      <c r="D153" s="101">
        <v>0</v>
      </c>
      <c r="E153" s="101">
        <v>0</v>
      </c>
      <c r="F153" s="101">
        <v>0</v>
      </c>
      <c r="G153" s="101">
        <v>0</v>
      </c>
    </row>
    <row r="154" spans="1:7" x14ac:dyDescent="0.25">
      <c r="A154" s="97" t="s">
        <v>380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</row>
    <row r="155" spans="1:7" x14ac:dyDescent="0.25">
      <c r="A155" s="94" t="s">
        <v>381</v>
      </c>
      <c r="B155" s="101">
        <v>0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</row>
    <row r="156" spans="1:7" x14ac:dyDescent="0.25">
      <c r="A156" s="94" t="s">
        <v>382</v>
      </c>
      <c r="B156" s="101">
        <v>0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</row>
    <row r="157" spans="1:7" x14ac:dyDescent="0.25">
      <c r="A157" s="94" t="s">
        <v>383</v>
      </c>
      <c r="B157" s="101">
        <v>0</v>
      </c>
      <c r="C157" s="101">
        <v>0</v>
      </c>
      <c r="D157" s="101">
        <v>0</v>
      </c>
      <c r="E157" s="101">
        <v>0</v>
      </c>
      <c r="F157" s="101">
        <v>0</v>
      </c>
      <c r="G157" s="101">
        <v>0</v>
      </c>
    </row>
    <row r="158" spans="1:7" x14ac:dyDescent="0.25">
      <c r="A158" s="98"/>
      <c r="B158" s="102"/>
      <c r="C158" s="102"/>
      <c r="D158" s="102"/>
      <c r="E158" s="102"/>
      <c r="F158" s="102"/>
      <c r="G158" s="102"/>
    </row>
    <row r="159" spans="1:7" x14ac:dyDescent="0.25">
      <c r="A159" s="99" t="s">
        <v>385</v>
      </c>
      <c r="B159" s="100">
        <v>708466080</v>
      </c>
      <c r="C159" s="100">
        <v>59817476.219999999</v>
      </c>
      <c r="D159" s="100">
        <v>768283556.21999991</v>
      </c>
      <c r="E159" s="100">
        <v>747656426.15999985</v>
      </c>
      <c r="F159" s="100">
        <v>744128812.24999988</v>
      </c>
      <c r="G159" s="100">
        <v>20627130.059999999</v>
      </c>
    </row>
    <row r="160" spans="1:7" x14ac:dyDescent="0.25">
      <c r="A160" s="17"/>
      <c r="B160" s="51"/>
      <c r="C160" s="51"/>
      <c r="D160" s="51"/>
      <c r="E160" s="51"/>
      <c r="F160" s="51"/>
      <c r="G160" s="51"/>
    </row>
    <row r="161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70F03334-8EF4-4C11-A0F9-D2AE98F0285B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EC07-59DF-4683-8CFB-8105D783E76B}">
  <dimension ref="A1:G62"/>
  <sheetViews>
    <sheetView workbookViewId="0">
      <selection activeCell="A10" sqref="A10:XFD43"/>
    </sheetView>
  </sheetViews>
  <sheetFormatPr baseColWidth="10" defaultColWidth="10.7109375" defaultRowHeight="15" zeroHeight="1" x14ac:dyDescent="0.25"/>
  <cols>
    <col min="1" max="1" width="68" customWidth="1"/>
    <col min="2" max="7" width="23.140625" style="71" customWidth="1"/>
  </cols>
  <sheetData>
    <row r="1" spans="1:7" ht="56.25" customHeight="1" x14ac:dyDescent="0.25">
      <c r="A1" s="151" t="s">
        <v>386</v>
      </c>
      <c r="B1" s="151"/>
      <c r="C1" s="151"/>
      <c r="D1" s="151"/>
      <c r="E1" s="151"/>
      <c r="F1" s="151"/>
      <c r="G1" s="151"/>
    </row>
    <row r="2" spans="1:7" s="61" customFormat="1" ht="18.75" x14ac:dyDescent="0.3">
      <c r="A2" s="134" t="e">
        <f>ENTE_PUBLICO_A</f>
        <v>#REF!</v>
      </c>
      <c r="B2" s="135"/>
      <c r="C2" s="135"/>
      <c r="D2" s="135"/>
      <c r="E2" s="135"/>
      <c r="F2" s="135"/>
      <c r="G2" s="136"/>
    </row>
    <row r="3" spans="1:7" s="61" customFormat="1" ht="18.75" x14ac:dyDescent="0.3">
      <c r="A3" s="137" t="s">
        <v>302</v>
      </c>
      <c r="B3" s="138"/>
      <c r="C3" s="138"/>
      <c r="D3" s="138"/>
      <c r="E3" s="138"/>
      <c r="F3" s="138"/>
      <c r="G3" s="139"/>
    </row>
    <row r="4" spans="1:7" s="61" customFormat="1" ht="18.75" x14ac:dyDescent="0.3">
      <c r="A4" s="137" t="s">
        <v>387</v>
      </c>
      <c r="B4" s="138"/>
      <c r="C4" s="138"/>
      <c r="D4" s="138"/>
      <c r="E4" s="138"/>
      <c r="F4" s="138"/>
      <c r="G4" s="139"/>
    </row>
    <row r="5" spans="1:7" s="61" customFormat="1" ht="18.75" x14ac:dyDescent="0.3">
      <c r="A5" s="137" t="e">
        <f>TRIMESTRE</f>
        <v>#REF!</v>
      </c>
      <c r="B5" s="138"/>
      <c r="C5" s="138"/>
      <c r="D5" s="138"/>
      <c r="E5" s="138"/>
      <c r="F5" s="138"/>
      <c r="G5" s="139"/>
    </row>
    <row r="6" spans="1:7" x14ac:dyDescent="0.25">
      <c r="A6" s="140" t="s">
        <v>2</v>
      </c>
      <c r="B6" s="130"/>
      <c r="C6" s="130"/>
      <c r="D6" s="130"/>
      <c r="E6" s="130"/>
      <c r="F6" s="130"/>
      <c r="G6" s="141"/>
    </row>
    <row r="7" spans="1:7" x14ac:dyDescent="0.25">
      <c r="A7" s="145" t="s">
        <v>4</v>
      </c>
      <c r="B7" s="147" t="s">
        <v>304</v>
      </c>
      <c r="C7" s="147"/>
      <c r="D7" s="147"/>
      <c r="E7" s="147"/>
      <c r="F7" s="147"/>
      <c r="G7" s="150" t="s">
        <v>305</v>
      </c>
    </row>
    <row r="8" spans="1:7" ht="30" x14ac:dyDescent="0.25">
      <c r="A8" s="146"/>
      <c r="B8" s="91" t="s">
        <v>306</v>
      </c>
      <c r="C8" s="72" t="s">
        <v>236</v>
      </c>
      <c r="D8" s="91" t="s">
        <v>237</v>
      </c>
      <c r="E8" s="91" t="s">
        <v>191</v>
      </c>
      <c r="F8" s="91" t="s">
        <v>208</v>
      </c>
      <c r="G8" s="149"/>
    </row>
    <row r="9" spans="1:7" ht="27.75" customHeight="1" x14ac:dyDescent="0.25">
      <c r="A9" s="84" t="s">
        <v>388</v>
      </c>
      <c r="B9" s="104">
        <f>SUM(B10:GASTO_NE_FIN_01)</f>
        <v>708466080</v>
      </c>
      <c r="C9" s="104">
        <f>SUM(C10:GASTO_NE_FIN_02)</f>
        <v>59074316.219999991</v>
      </c>
      <c r="D9" s="104">
        <f>SUM(D10:GASTO_NE_FIN_03)</f>
        <v>767540396.22000015</v>
      </c>
      <c r="E9" s="104">
        <f>SUM(E10:GASTO_NE_FIN_04)</f>
        <v>746914413.13999999</v>
      </c>
      <c r="F9" s="104">
        <f>SUM(F10:GASTO_NE_FIN_05)</f>
        <v>743386799.23000002</v>
      </c>
      <c r="G9" s="104">
        <f>SUM(G10:GASTO_NE_FIN_06)</f>
        <v>20625983.079999998</v>
      </c>
    </row>
    <row r="10" spans="1:7" s="45" customFormat="1" ht="17.25" customHeight="1" x14ac:dyDescent="0.25">
      <c r="A10" s="103" t="s">
        <v>389</v>
      </c>
      <c r="B10" s="19">
        <v>10703690</v>
      </c>
      <c r="C10" s="19">
        <v>-2952923.74</v>
      </c>
      <c r="D10" s="19">
        <v>7750766.2599999998</v>
      </c>
      <c r="E10" s="19">
        <v>7750766.2599999998</v>
      </c>
      <c r="F10" s="19">
        <v>7750766.2599999998</v>
      </c>
      <c r="G10" s="19">
        <f>D10-E10</f>
        <v>0</v>
      </c>
    </row>
    <row r="11" spans="1:7" s="45" customFormat="1" ht="17.25" customHeight="1" x14ac:dyDescent="0.25">
      <c r="A11" s="103" t="s">
        <v>390</v>
      </c>
      <c r="B11" s="19">
        <v>116427335</v>
      </c>
      <c r="C11" s="19">
        <v>5797007.0899999999</v>
      </c>
      <c r="D11" s="19">
        <v>122224342.09</v>
      </c>
      <c r="E11" s="19">
        <v>122034290.95</v>
      </c>
      <c r="F11" s="19">
        <v>121884290.95</v>
      </c>
      <c r="G11" s="19">
        <f t="shared" ref="G11:G43" si="0">D11-E11</f>
        <v>190051.1400000006</v>
      </c>
    </row>
    <row r="12" spans="1:7" s="45" customFormat="1" ht="17.25" customHeight="1" x14ac:dyDescent="0.25">
      <c r="A12" s="103" t="s">
        <v>391</v>
      </c>
      <c r="B12" s="19">
        <v>24082229</v>
      </c>
      <c r="C12" s="19">
        <v>1706020.29</v>
      </c>
      <c r="D12" s="19">
        <v>25788249.289999999</v>
      </c>
      <c r="E12" s="19">
        <v>25788249.289999999</v>
      </c>
      <c r="F12" s="19">
        <v>25788249.289999999</v>
      </c>
      <c r="G12" s="19">
        <f t="shared" si="0"/>
        <v>0</v>
      </c>
    </row>
    <row r="13" spans="1:7" s="45" customFormat="1" ht="17.25" customHeight="1" x14ac:dyDescent="0.25">
      <c r="A13" s="103" t="s">
        <v>392</v>
      </c>
      <c r="B13" s="19">
        <v>18867749</v>
      </c>
      <c r="C13" s="19">
        <v>-2867620.08</v>
      </c>
      <c r="D13" s="19">
        <v>16000128.92</v>
      </c>
      <c r="E13" s="19">
        <v>16000128.92</v>
      </c>
      <c r="F13" s="19">
        <v>16000128.92</v>
      </c>
      <c r="G13" s="19">
        <f t="shared" si="0"/>
        <v>0</v>
      </c>
    </row>
    <row r="14" spans="1:7" s="45" customFormat="1" ht="17.25" customHeight="1" x14ac:dyDescent="0.25">
      <c r="A14" s="103" t="s">
        <v>393</v>
      </c>
      <c r="B14" s="19">
        <v>12145075</v>
      </c>
      <c r="C14" s="19">
        <v>651603.43000000005</v>
      </c>
      <c r="D14" s="19">
        <v>12796678.43</v>
      </c>
      <c r="E14" s="19">
        <v>12796678.43</v>
      </c>
      <c r="F14" s="19">
        <v>12796678.43</v>
      </c>
      <c r="G14" s="19">
        <f t="shared" si="0"/>
        <v>0</v>
      </c>
    </row>
    <row r="15" spans="1:7" s="45" customFormat="1" ht="17.25" customHeight="1" x14ac:dyDescent="0.25">
      <c r="A15" s="103" t="s">
        <v>394</v>
      </c>
      <c r="B15" s="19">
        <v>6451010</v>
      </c>
      <c r="C15" s="19">
        <v>31727.49</v>
      </c>
      <c r="D15" s="19">
        <v>6482737.4900000002</v>
      </c>
      <c r="E15" s="19">
        <v>6482737.4900000002</v>
      </c>
      <c r="F15" s="19">
        <v>6482737.4900000002</v>
      </c>
      <c r="G15" s="19">
        <f t="shared" si="0"/>
        <v>0</v>
      </c>
    </row>
    <row r="16" spans="1:7" s="45" customFormat="1" ht="17.25" customHeight="1" x14ac:dyDescent="0.25">
      <c r="A16" s="103" t="s">
        <v>395</v>
      </c>
      <c r="B16" s="19">
        <v>821373</v>
      </c>
      <c r="C16" s="19">
        <v>-19875.080000000002</v>
      </c>
      <c r="D16" s="19">
        <v>801497.92</v>
      </c>
      <c r="E16" s="19">
        <v>801497.92</v>
      </c>
      <c r="F16" s="19">
        <v>801497.92</v>
      </c>
      <c r="G16" s="19">
        <f t="shared" si="0"/>
        <v>0</v>
      </c>
    </row>
    <row r="17" spans="1:7" s="45" customFormat="1" ht="17.25" customHeight="1" x14ac:dyDescent="0.25">
      <c r="A17" s="103" t="s">
        <v>396</v>
      </c>
      <c r="B17" s="19">
        <v>32379103</v>
      </c>
      <c r="C17" s="19">
        <v>-1027158.53</v>
      </c>
      <c r="D17" s="19">
        <v>31351944.469999999</v>
      </c>
      <c r="E17" s="19">
        <v>31351944.469999999</v>
      </c>
      <c r="F17" s="19">
        <v>31294063.469999999</v>
      </c>
      <c r="G17" s="19">
        <f t="shared" si="0"/>
        <v>0</v>
      </c>
    </row>
    <row r="18" spans="1:7" s="45" customFormat="1" ht="17.25" customHeight="1" x14ac:dyDescent="0.25">
      <c r="A18" s="103" t="s">
        <v>397</v>
      </c>
      <c r="B18" s="19">
        <v>6306219</v>
      </c>
      <c r="C18" s="19">
        <v>-297174.89</v>
      </c>
      <c r="D18" s="19">
        <v>6009044.1100000003</v>
      </c>
      <c r="E18" s="19">
        <v>6009044.1100000003</v>
      </c>
      <c r="F18" s="19">
        <v>6009044.1100000003</v>
      </c>
      <c r="G18" s="19">
        <f t="shared" si="0"/>
        <v>0</v>
      </c>
    </row>
    <row r="19" spans="1:7" s="45" customFormat="1" ht="17.25" customHeight="1" x14ac:dyDescent="0.25">
      <c r="A19" s="103" t="s">
        <v>398</v>
      </c>
      <c r="B19" s="19">
        <v>0</v>
      </c>
      <c r="C19" s="19">
        <v>3069866.27</v>
      </c>
      <c r="D19" s="19">
        <v>3069866.27</v>
      </c>
      <c r="E19" s="19">
        <v>3069866.27</v>
      </c>
      <c r="F19" s="19">
        <v>3069866.27</v>
      </c>
      <c r="G19" s="19">
        <f t="shared" si="0"/>
        <v>0</v>
      </c>
    </row>
    <row r="20" spans="1:7" s="45" customFormat="1" ht="17.25" customHeight="1" x14ac:dyDescent="0.25">
      <c r="A20" s="103" t="s">
        <v>399</v>
      </c>
      <c r="B20" s="19">
        <v>5885020</v>
      </c>
      <c r="C20" s="19">
        <v>245109.61</v>
      </c>
      <c r="D20" s="19">
        <v>6130129.6100000003</v>
      </c>
      <c r="E20" s="19">
        <v>6130129.6100000003</v>
      </c>
      <c r="F20" s="19">
        <v>6130129.6100000003</v>
      </c>
      <c r="G20" s="19">
        <f t="shared" si="0"/>
        <v>0</v>
      </c>
    </row>
    <row r="21" spans="1:7" s="45" customFormat="1" ht="17.25" customHeight="1" x14ac:dyDescent="0.25">
      <c r="A21" s="103" t="s">
        <v>400</v>
      </c>
      <c r="B21" s="19">
        <v>6750940</v>
      </c>
      <c r="C21" s="19">
        <v>2386094.8199999998</v>
      </c>
      <c r="D21" s="19">
        <v>9137034.8200000003</v>
      </c>
      <c r="E21" s="19">
        <v>9137034.8200000003</v>
      </c>
      <c r="F21" s="19">
        <v>9137034.8200000003</v>
      </c>
      <c r="G21" s="19">
        <f t="shared" si="0"/>
        <v>0</v>
      </c>
    </row>
    <row r="22" spans="1:7" s="45" customFormat="1" ht="17.25" customHeight="1" x14ac:dyDescent="0.25">
      <c r="A22" s="103" t="s">
        <v>401</v>
      </c>
      <c r="B22" s="19">
        <v>14962089</v>
      </c>
      <c r="C22" s="19">
        <v>-271598.8</v>
      </c>
      <c r="D22" s="19">
        <v>14690490.199999999</v>
      </c>
      <c r="E22" s="19">
        <v>14690490.199999999</v>
      </c>
      <c r="F22" s="19">
        <v>14690490.199999999</v>
      </c>
      <c r="G22" s="19">
        <f t="shared" si="0"/>
        <v>0</v>
      </c>
    </row>
    <row r="23" spans="1:7" s="45" customFormat="1" ht="17.25" customHeight="1" x14ac:dyDescent="0.25">
      <c r="A23" s="103" t="s">
        <v>402</v>
      </c>
      <c r="B23" s="19">
        <v>5999843</v>
      </c>
      <c r="C23" s="19">
        <v>-856022.37</v>
      </c>
      <c r="D23" s="19">
        <v>5143820.63</v>
      </c>
      <c r="E23" s="19">
        <v>5143820.63</v>
      </c>
      <c r="F23" s="19">
        <v>5123499.75</v>
      </c>
      <c r="G23" s="19">
        <f t="shared" si="0"/>
        <v>0</v>
      </c>
    </row>
    <row r="24" spans="1:7" s="45" customFormat="1" ht="17.25" customHeight="1" x14ac:dyDescent="0.25">
      <c r="A24" s="103" t="s">
        <v>403</v>
      </c>
      <c r="B24" s="19">
        <v>6546837</v>
      </c>
      <c r="C24" s="19">
        <v>-706687.15</v>
      </c>
      <c r="D24" s="19">
        <v>5840149.8499999996</v>
      </c>
      <c r="E24" s="19">
        <v>5840149.8499999996</v>
      </c>
      <c r="F24" s="19">
        <v>5840149.8499999996</v>
      </c>
      <c r="G24" s="19">
        <f t="shared" si="0"/>
        <v>0</v>
      </c>
    </row>
    <row r="25" spans="1:7" s="45" customFormat="1" ht="17.25" customHeight="1" x14ac:dyDescent="0.25">
      <c r="A25" s="103" t="s">
        <v>404</v>
      </c>
      <c r="B25" s="19">
        <v>2277427</v>
      </c>
      <c r="C25" s="19">
        <v>-571738.13</v>
      </c>
      <c r="D25" s="19">
        <v>1705688.87</v>
      </c>
      <c r="E25" s="19">
        <v>1705688.87</v>
      </c>
      <c r="F25" s="19">
        <v>1705688.87</v>
      </c>
      <c r="G25" s="19">
        <f t="shared" si="0"/>
        <v>0</v>
      </c>
    </row>
    <row r="26" spans="1:7" s="45" customFormat="1" ht="17.25" customHeight="1" x14ac:dyDescent="0.25">
      <c r="A26" s="103" t="s">
        <v>405</v>
      </c>
      <c r="B26" s="19">
        <v>6730506</v>
      </c>
      <c r="C26" s="19">
        <v>481873.98</v>
      </c>
      <c r="D26" s="19">
        <v>7212379.9800000004</v>
      </c>
      <c r="E26" s="19">
        <v>7212379.9800000004</v>
      </c>
      <c r="F26" s="19">
        <v>7210813.9800000004</v>
      </c>
      <c r="G26" s="19">
        <f t="shared" si="0"/>
        <v>0</v>
      </c>
    </row>
    <row r="27" spans="1:7" s="45" customFormat="1" ht="17.25" customHeight="1" x14ac:dyDescent="0.25">
      <c r="A27" s="103" t="s">
        <v>406</v>
      </c>
      <c r="B27" s="19">
        <v>4634354</v>
      </c>
      <c r="C27" s="19">
        <v>150582.87</v>
      </c>
      <c r="D27" s="19">
        <v>4784936.87</v>
      </c>
      <c r="E27" s="19">
        <v>4784936.87</v>
      </c>
      <c r="F27" s="19">
        <v>4779896.67</v>
      </c>
      <c r="G27" s="19">
        <f t="shared" si="0"/>
        <v>0</v>
      </c>
    </row>
    <row r="28" spans="1:7" s="45" customFormat="1" ht="17.25" customHeight="1" x14ac:dyDescent="0.25">
      <c r="A28" s="103" t="s">
        <v>407</v>
      </c>
      <c r="B28" s="19">
        <v>69211806</v>
      </c>
      <c r="C28" s="19">
        <v>56365639.689999998</v>
      </c>
      <c r="D28" s="19">
        <v>125577445.69</v>
      </c>
      <c r="E28" s="19">
        <v>125461063.2</v>
      </c>
      <c r="F28" s="19">
        <v>124669710.09</v>
      </c>
      <c r="G28" s="19">
        <f t="shared" si="0"/>
        <v>116382.48999999464</v>
      </c>
    </row>
    <row r="29" spans="1:7" s="45" customFormat="1" ht="17.25" customHeight="1" x14ac:dyDescent="0.25">
      <c r="A29" s="103" t="s">
        <v>408</v>
      </c>
      <c r="B29" s="19">
        <v>9845103</v>
      </c>
      <c r="C29" s="19">
        <v>-997897.34</v>
      </c>
      <c r="D29" s="19">
        <v>8847205.6600000001</v>
      </c>
      <c r="E29" s="19">
        <v>7496849.7400000002</v>
      </c>
      <c r="F29" s="19">
        <v>7491977.7400000002</v>
      </c>
      <c r="G29" s="19">
        <f t="shared" si="0"/>
        <v>1350355.92</v>
      </c>
    </row>
    <row r="30" spans="1:7" s="45" customFormat="1" ht="17.25" customHeight="1" x14ac:dyDescent="0.25">
      <c r="A30" s="103" t="s">
        <v>409</v>
      </c>
      <c r="B30" s="19">
        <v>7311774</v>
      </c>
      <c r="C30" s="19">
        <v>392170.37</v>
      </c>
      <c r="D30" s="19">
        <v>7703944.3700000001</v>
      </c>
      <c r="E30" s="19">
        <v>7703944.3700000001</v>
      </c>
      <c r="F30" s="19">
        <v>7703944.3700000001</v>
      </c>
      <c r="G30" s="19">
        <f t="shared" si="0"/>
        <v>0</v>
      </c>
    </row>
    <row r="31" spans="1:7" s="45" customFormat="1" ht="17.25" customHeight="1" x14ac:dyDescent="0.25">
      <c r="A31" s="103" t="s">
        <v>410</v>
      </c>
      <c r="B31" s="19">
        <v>21069603</v>
      </c>
      <c r="C31" s="19">
        <v>-5514694.5999999996</v>
      </c>
      <c r="D31" s="19">
        <v>15554908.4</v>
      </c>
      <c r="E31" s="19">
        <v>15481968.4</v>
      </c>
      <c r="F31" s="19">
        <v>15382465.58</v>
      </c>
      <c r="G31" s="19">
        <f t="shared" si="0"/>
        <v>72940</v>
      </c>
    </row>
    <row r="32" spans="1:7" s="45" customFormat="1" ht="17.25" customHeight="1" x14ac:dyDescent="0.25">
      <c r="A32" s="103" t="s">
        <v>411</v>
      </c>
      <c r="B32" s="19">
        <v>23409045</v>
      </c>
      <c r="C32" s="19">
        <v>-10591652.810000001</v>
      </c>
      <c r="D32" s="19">
        <v>12817392.189999999</v>
      </c>
      <c r="E32" s="19">
        <v>12817392.189999999</v>
      </c>
      <c r="F32" s="19">
        <v>12806879.109999999</v>
      </c>
      <c r="G32" s="19">
        <f t="shared" si="0"/>
        <v>0</v>
      </c>
    </row>
    <row r="33" spans="1:7" s="45" customFormat="1" ht="17.25" customHeight="1" x14ac:dyDescent="0.25">
      <c r="A33" s="103" t="s">
        <v>412</v>
      </c>
      <c r="B33" s="19">
        <v>24176586</v>
      </c>
      <c r="C33" s="19">
        <v>5731406.9100000001</v>
      </c>
      <c r="D33" s="19">
        <v>29907992.91</v>
      </c>
      <c r="E33" s="19">
        <v>21343230.059999999</v>
      </c>
      <c r="F33" s="19">
        <v>20747365.280000001</v>
      </c>
      <c r="G33" s="19">
        <f t="shared" si="0"/>
        <v>8564762.8500000015</v>
      </c>
    </row>
    <row r="34" spans="1:7" s="45" customFormat="1" ht="17.25" customHeight="1" x14ac:dyDescent="0.25">
      <c r="A34" s="103" t="s">
        <v>413</v>
      </c>
      <c r="B34" s="19">
        <v>3083622</v>
      </c>
      <c r="C34" s="19">
        <v>119997.8</v>
      </c>
      <c r="D34" s="19">
        <v>3203619.8</v>
      </c>
      <c r="E34" s="19">
        <v>3203619.8</v>
      </c>
      <c r="F34" s="19">
        <v>3203619.8</v>
      </c>
      <c r="G34" s="19">
        <f t="shared" si="0"/>
        <v>0</v>
      </c>
    </row>
    <row r="35" spans="1:7" s="45" customFormat="1" ht="17.25" customHeight="1" x14ac:dyDescent="0.25">
      <c r="A35" s="103" t="s">
        <v>414</v>
      </c>
      <c r="B35" s="19">
        <v>9100705</v>
      </c>
      <c r="C35" s="19">
        <v>-198428.52</v>
      </c>
      <c r="D35" s="19">
        <v>8902276.4800000004</v>
      </c>
      <c r="E35" s="19">
        <v>8500560.2400000002</v>
      </c>
      <c r="F35" s="19">
        <v>7978057.2800000003</v>
      </c>
      <c r="G35" s="19">
        <f t="shared" si="0"/>
        <v>401716.24000000022</v>
      </c>
    </row>
    <row r="36" spans="1:7" s="45" customFormat="1" ht="17.25" customHeight="1" x14ac:dyDescent="0.25">
      <c r="A36" s="103" t="s">
        <v>415</v>
      </c>
      <c r="B36" s="19">
        <v>2836487</v>
      </c>
      <c r="C36" s="19">
        <v>-150228.9</v>
      </c>
      <c r="D36" s="19">
        <v>2686258.1</v>
      </c>
      <c r="E36" s="19">
        <v>2686258.1</v>
      </c>
      <c r="F36" s="19">
        <v>2686258.1</v>
      </c>
      <c r="G36" s="19">
        <f t="shared" si="0"/>
        <v>0</v>
      </c>
    </row>
    <row r="37" spans="1:7" s="45" customFormat="1" ht="17.25" customHeight="1" x14ac:dyDescent="0.25">
      <c r="A37" s="103" t="s">
        <v>416</v>
      </c>
      <c r="B37" s="19">
        <v>2198780</v>
      </c>
      <c r="C37" s="19">
        <v>846401.81</v>
      </c>
      <c r="D37" s="19">
        <v>3045181.81</v>
      </c>
      <c r="E37" s="19">
        <v>3045181.81</v>
      </c>
      <c r="F37" s="19">
        <v>3033639.81</v>
      </c>
      <c r="G37" s="19">
        <f t="shared" si="0"/>
        <v>0</v>
      </c>
    </row>
    <row r="38" spans="1:7" s="45" customFormat="1" ht="17.25" customHeight="1" x14ac:dyDescent="0.25">
      <c r="A38" s="103" t="s">
        <v>417</v>
      </c>
      <c r="B38" s="19">
        <v>20626249</v>
      </c>
      <c r="C38" s="19">
        <v>-4688101.91</v>
      </c>
      <c r="D38" s="19">
        <v>15938147.09</v>
      </c>
      <c r="E38" s="19">
        <v>15742805.810000001</v>
      </c>
      <c r="F38" s="19">
        <v>15644793.35</v>
      </c>
      <c r="G38" s="19">
        <f t="shared" si="0"/>
        <v>195341.27999999933</v>
      </c>
    </row>
    <row r="39" spans="1:7" s="45" customFormat="1" ht="17.25" customHeight="1" x14ac:dyDescent="0.25">
      <c r="A39" s="103" t="s">
        <v>418</v>
      </c>
      <c r="B39" s="19">
        <v>6296597</v>
      </c>
      <c r="C39" s="19">
        <v>-2695221.25</v>
      </c>
      <c r="D39" s="19">
        <v>3601375.75</v>
      </c>
      <c r="E39" s="19">
        <v>3601375.75</v>
      </c>
      <c r="F39" s="19">
        <v>3369375.75</v>
      </c>
      <c r="G39" s="19">
        <f t="shared" si="0"/>
        <v>0</v>
      </c>
    </row>
    <row r="40" spans="1:7" s="45" customFormat="1" ht="17.25" customHeight="1" x14ac:dyDescent="0.25">
      <c r="A40" s="103" t="s">
        <v>419</v>
      </c>
      <c r="B40" s="19">
        <v>6377993</v>
      </c>
      <c r="C40" s="19">
        <v>-54859.12</v>
      </c>
      <c r="D40" s="19">
        <v>6323133.8799999999</v>
      </c>
      <c r="E40" s="19">
        <v>6323133.8799999999</v>
      </c>
      <c r="F40" s="19">
        <v>6323133.8799999999</v>
      </c>
      <c r="G40" s="19">
        <f t="shared" si="0"/>
        <v>0</v>
      </c>
    </row>
    <row r="41" spans="1:7" s="45" customFormat="1" ht="17.25" customHeight="1" x14ac:dyDescent="0.25">
      <c r="A41" s="103" t="s">
        <v>420</v>
      </c>
      <c r="B41" s="19">
        <v>24719556</v>
      </c>
      <c r="C41" s="19">
        <v>3456127.13</v>
      </c>
      <c r="D41" s="19">
        <v>28175683.129999999</v>
      </c>
      <c r="E41" s="19">
        <v>27600558.280000001</v>
      </c>
      <c r="F41" s="19">
        <v>27182350.280000001</v>
      </c>
      <c r="G41" s="19">
        <f t="shared" si="0"/>
        <v>575124.84999999776</v>
      </c>
    </row>
    <row r="42" spans="1:7" s="45" customFormat="1" ht="17.25" customHeight="1" x14ac:dyDescent="0.25">
      <c r="A42" s="103" t="s">
        <v>421</v>
      </c>
      <c r="B42" s="19">
        <v>154256237</v>
      </c>
      <c r="C42" s="19">
        <f>9840793.73-C46</f>
        <v>9097633.7300000004</v>
      </c>
      <c r="D42" s="19">
        <f>164097030.73-D46</f>
        <v>163353870.72999999</v>
      </c>
      <c r="E42" s="19">
        <f>160305581.57-E46</f>
        <v>159563568.54999998</v>
      </c>
      <c r="F42" s="19">
        <f>160148380.42-F46</f>
        <v>159406367.39999998</v>
      </c>
      <c r="G42" s="19">
        <f t="shared" si="0"/>
        <v>3790302.1800000072</v>
      </c>
    </row>
    <row r="43" spans="1:7" s="45" customFormat="1" ht="17.25" customHeight="1" x14ac:dyDescent="0.25">
      <c r="A43" s="103" t="s">
        <v>422</v>
      </c>
      <c r="B43" s="19">
        <v>41975138</v>
      </c>
      <c r="C43" s="19">
        <v>3006936.15</v>
      </c>
      <c r="D43" s="19">
        <v>44982074.149999999</v>
      </c>
      <c r="E43" s="19">
        <v>39613068.020000003</v>
      </c>
      <c r="F43" s="19">
        <v>39261834.549999997</v>
      </c>
      <c r="G43" s="19">
        <f t="shared" si="0"/>
        <v>5369006.1299999952</v>
      </c>
    </row>
    <row r="44" spans="1:7" x14ac:dyDescent="0.25">
      <c r="A44" s="46" t="s">
        <v>146</v>
      </c>
      <c r="B44" s="20"/>
      <c r="C44" s="20"/>
      <c r="D44" s="20"/>
      <c r="E44" s="20"/>
      <c r="F44" s="20"/>
      <c r="G44" s="20"/>
    </row>
    <row r="45" spans="1:7" s="45" customFormat="1" x14ac:dyDescent="0.25">
      <c r="A45" s="11" t="s">
        <v>423</v>
      </c>
      <c r="B45" s="21">
        <f>SUM(B46:GASTO_E_FIN_01)</f>
        <v>0</v>
      </c>
      <c r="C45" s="21">
        <f>SUM(C46:GASTO_E_FIN_02)</f>
        <v>743160</v>
      </c>
      <c r="D45" s="21">
        <f>SUM(D46:GASTO_E_FIN_03)</f>
        <v>743160</v>
      </c>
      <c r="E45" s="21">
        <f>SUM(E46:GASTO_E_FIN_04)</f>
        <v>742013.02</v>
      </c>
      <c r="F45" s="21">
        <f>SUM(F46:GASTO_E_FIN_05)</f>
        <v>742013.02</v>
      </c>
      <c r="G45" s="21">
        <f>SUM(G46:GASTO_E_FIN_06)</f>
        <v>1146.9799999999814</v>
      </c>
    </row>
    <row r="46" spans="1:7" s="45" customFormat="1" x14ac:dyDescent="0.25">
      <c r="A46" s="103" t="s">
        <v>421</v>
      </c>
      <c r="B46" s="19">
        <v>0</v>
      </c>
      <c r="C46" s="19">
        <v>743160</v>
      </c>
      <c r="D46" s="19">
        <v>743160</v>
      </c>
      <c r="E46" s="19">
        <v>742013.02</v>
      </c>
      <c r="F46" s="19">
        <v>742013.02</v>
      </c>
      <c r="G46" s="19">
        <f>D46-E46</f>
        <v>1146.9799999999814</v>
      </c>
    </row>
    <row r="47" spans="1:7" x14ac:dyDescent="0.25">
      <c r="A47" s="46" t="s">
        <v>146</v>
      </c>
      <c r="B47" s="20"/>
      <c r="C47" s="20"/>
      <c r="D47" s="20"/>
      <c r="E47" s="20"/>
      <c r="F47" s="20"/>
      <c r="G47" s="20"/>
    </row>
    <row r="48" spans="1:7" x14ac:dyDescent="0.25">
      <c r="A48" s="11" t="s">
        <v>385</v>
      </c>
      <c r="B48" s="21">
        <f>GASTO_NE_T1+GASTO_E_T1</f>
        <v>708466080</v>
      </c>
      <c r="C48" s="21">
        <f>GASTO_NE_T2+GASTO_E_T2</f>
        <v>59817476.219999991</v>
      </c>
      <c r="D48" s="21">
        <f>GASTO_NE_T3+GASTO_E_T3</f>
        <v>768283556.22000015</v>
      </c>
      <c r="E48" s="21">
        <f>GASTO_NE_T4+GASTO_E_T4</f>
        <v>747656426.15999997</v>
      </c>
      <c r="F48" s="21">
        <f>GASTO_NE_T5+GASTO_E_T5</f>
        <v>744128812.25</v>
      </c>
      <c r="G48" s="21">
        <f>GASTO_NE_T6+GASTO_E_T6</f>
        <v>20627130.059999999</v>
      </c>
    </row>
    <row r="49" spans="1:7" x14ac:dyDescent="0.25">
      <c r="A49" s="17"/>
      <c r="B49" s="79"/>
      <c r="C49" s="79"/>
      <c r="D49" s="79"/>
      <c r="E49" s="79"/>
      <c r="F49" s="79"/>
      <c r="G49" s="79"/>
    </row>
    <row r="50" spans="1:7" hidden="1" x14ac:dyDescent="0.25"/>
    <row r="51" spans="1:7" x14ac:dyDescent="0.25"/>
    <row r="52" spans="1:7" x14ac:dyDescent="0.25"/>
    <row r="53" spans="1:7" hidden="1" x14ac:dyDescent="0.25"/>
    <row r="54" spans="1:7" hidden="1" x14ac:dyDescent="0.25"/>
    <row r="55" spans="1:7" hidden="1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8" xr:uid="{B151A31D-6A48-4143-8820-130CCF81206E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2967-8704-45CB-BEE3-F28DBC7794A2}">
  <dimension ref="A1:G78"/>
  <sheetViews>
    <sheetView workbookViewId="0">
      <selection activeCell="B8" sqref="B1:G1048576"/>
    </sheetView>
  </sheetViews>
  <sheetFormatPr baseColWidth="10" defaultColWidth="2.28515625" defaultRowHeight="15" zeroHeight="1" x14ac:dyDescent="0.25"/>
  <cols>
    <col min="1" max="1" width="74.42578125" customWidth="1"/>
    <col min="2" max="7" width="17.140625" style="71" customWidth="1"/>
    <col min="8" max="16384" width="2.28515625" style="71"/>
  </cols>
  <sheetData>
    <row r="1" spans="1:7" ht="57.75" customHeight="1" x14ac:dyDescent="0.25">
      <c r="A1" s="157" t="s">
        <v>424</v>
      </c>
      <c r="B1" s="158"/>
      <c r="C1" s="158"/>
      <c r="D1" s="158"/>
      <c r="E1" s="158"/>
      <c r="F1" s="158"/>
      <c r="G1" s="158"/>
    </row>
    <row r="2" spans="1:7" s="113" customFormat="1" ht="18.75" x14ac:dyDescent="0.3">
      <c r="A2" s="134" t="s">
        <v>183</v>
      </c>
      <c r="B2" s="135"/>
      <c r="C2" s="135"/>
      <c r="D2" s="135"/>
      <c r="E2" s="135"/>
      <c r="F2" s="135"/>
      <c r="G2" s="136"/>
    </row>
    <row r="3" spans="1:7" s="113" customFormat="1" ht="18.75" x14ac:dyDescent="0.3">
      <c r="A3" s="137" t="s">
        <v>425</v>
      </c>
      <c r="B3" s="138"/>
      <c r="C3" s="138"/>
      <c r="D3" s="138"/>
      <c r="E3" s="138"/>
      <c r="F3" s="138"/>
      <c r="G3" s="139"/>
    </row>
    <row r="4" spans="1:7" s="113" customFormat="1" ht="18.75" x14ac:dyDescent="0.3">
      <c r="A4" s="137" t="s">
        <v>426</v>
      </c>
      <c r="B4" s="138"/>
      <c r="C4" s="138"/>
      <c r="D4" s="138"/>
      <c r="E4" s="138"/>
      <c r="F4" s="138"/>
      <c r="G4" s="139"/>
    </row>
    <row r="5" spans="1:7" s="113" customFormat="1" ht="18.75" x14ac:dyDescent="0.3">
      <c r="A5" s="137" t="s">
        <v>229</v>
      </c>
      <c r="B5" s="138"/>
      <c r="C5" s="138"/>
      <c r="D5" s="138"/>
      <c r="E5" s="138"/>
      <c r="F5" s="138"/>
      <c r="G5" s="139"/>
    </row>
    <row r="6" spans="1:7" x14ac:dyDescent="0.25">
      <c r="A6" s="140" t="s">
        <v>2</v>
      </c>
      <c r="B6" s="130"/>
      <c r="C6" s="130"/>
      <c r="D6" s="130"/>
      <c r="E6" s="130"/>
      <c r="F6" s="130"/>
      <c r="G6" s="141"/>
    </row>
    <row r="7" spans="1:7" x14ac:dyDescent="0.25">
      <c r="A7" s="143" t="s">
        <v>4</v>
      </c>
      <c r="B7" s="154" t="s">
        <v>304</v>
      </c>
      <c r="C7" s="155"/>
      <c r="D7" s="155"/>
      <c r="E7" s="155"/>
      <c r="F7" s="156"/>
      <c r="G7" s="150" t="s">
        <v>427</v>
      </c>
    </row>
    <row r="8" spans="1:7" ht="30.75" customHeight="1" x14ac:dyDescent="0.25">
      <c r="A8" s="143"/>
      <c r="B8" s="91" t="s">
        <v>306</v>
      </c>
      <c r="C8" s="72" t="s">
        <v>428</v>
      </c>
      <c r="D8" s="91" t="s">
        <v>308</v>
      </c>
      <c r="E8" s="91" t="s">
        <v>191</v>
      </c>
      <c r="F8" s="106" t="s">
        <v>208</v>
      </c>
      <c r="G8" s="149"/>
    </row>
    <row r="9" spans="1:7" x14ac:dyDescent="0.25">
      <c r="A9" s="84" t="s">
        <v>429</v>
      </c>
      <c r="B9" s="107">
        <v>708466080</v>
      </c>
      <c r="C9" s="107">
        <v>59074316.219999999</v>
      </c>
      <c r="D9" s="107">
        <v>767540396.22000003</v>
      </c>
      <c r="E9" s="107">
        <v>746914413.13999999</v>
      </c>
      <c r="F9" s="107">
        <v>743386799.23000002</v>
      </c>
      <c r="G9" s="107">
        <v>20625983.080000043</v>
      </c>
    </row>
    <row r="10" spans="1:7" x14ac:dyDescent="0.25">
      <c r="A10" s="63" t="s">
        <v>430</v>
      </c>
      <c r="B10" s="108">
        <v>708466080</v>
      </c>
      <c r="C10" s="108">
        <v>59074316.219999999</v>
      </c>
      <c r="D10" s="108">
        <v>767540396.22000003</v>
      </c>
      <c r="E10" s="108">
        <v>746914413.13999999</v>
      </c>
      <c r="F10" s="108">
        <v>743386799.23000002</v>
      </c>
      <c r="G10" s="108">
        <v>20625983.080000043</v>
      </c>
    </row>
    <row r="11" spans="1:7" x14ac:dyDescent="0.25">
      <c r="A11" s="87" t="s">
        <v>431</v>
      </c>
      <c r="B11" s="108">
        <v>708466080</v>
      </c>
      <c r="C11" s="108">
        <v>59074316.219999999</v>
      </c>
      <c r="D11" s="108">
        <v>767540396.22000003</v>
      </c>
      <c r="E11" s="108">
        <v>746914413.13999999</v>
      </c>
      <c r="F11" s="108">
        <v>743386799.23000002</v>
      </c>
      <c r="G11" s="108">
        <v>20625983.080000043</v>
      </c>
    </row>
    <row r="12" spans="1:7" x14ac:dyDescent="0.25">
      <c r="A12" s="87" t="s">
        <v>432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</row>
    <row r="13" spans="1:7" x14ac:dyDescent="0.25">
      <c r="A13" s="87" t="s">
        <v>433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</row>
    <row r="14" spans="1:7" x14ac:dyDescent="0.25">
      <c r="A14" s="87" t="s">
        <v>434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</row>
    <row r="15" spans="1:7" x14ac:dyDescent="0.25">
      <c r="A15" s="87" t="s">
        <v>435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</row>
    <row r="16" spans="1:7" x14ac:dyDescent="0.25">
      <c r="A16" s="87" t="s">
        <v>436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</row>
    <row r="17" spans="1:7" x14ac:dyDescent="0.25">
      <c r="A17" s="87" t="s">
        <v>437</v>
      </c>
      <c r="B17" s="108">
        <v>0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</row>
    <row r="18" spans="1:7" x14ac:dyDescent="0.25">
      <c r="A18" s="87" t="s">
        <v>438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</row>
    <row r="19" spans="1:7" x14ac:dyDescent="0.25">
      <c r="A19" s="63" t="s">
        <v>439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</row>
    <row r="20" spans="1:7" x14ac:dyDescent="0.25">
      <c r="A20" s="87" t="s">
        <v>440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</row>
    <row r="21" spans="1:7" x14ac:dyDescent="0.25">
      <c r="A21" s="87" t="s">
        <v>441</v>
      </c>
      <c r="B21" s="108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</row>
    <row r="22" spans="1:7" x14ac:dyDescent="0.25">
      <c r="A22" s="87" t="s">
        <v>442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</row>
    <row r="23" spans="1:7" x14ac:dyDescent="0.25">
      <c r="A23" s="87" t="s">
        <v>443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</row>
    <row r="24" spans="1:7" x14ac:dyDescent="0.25">
      <c r="A24" s="87" t="s">
        <v>444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</row>
    <row r="25" spans="1:7" x14ac:dyDescent="0.25">
      <c r="A25" s="87" t="s">
        <v>445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</row>
    <row r="26" spans="1:7" x14ac:dyDescent="0.25">
      <c r="A26" s="87" t="s">
        <v>446</v>
      </c>
      <c r="B26" s="108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</row>
    <row r="27" spans="1:7" x14ac:dyDescent="0.25">
      <c r="A27" s="63" t="s">
        <v>447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</row>
    <row r="28" spans="1:7" x14ac:dyDescent="0.25">
      <c r="A28" s="88" t="s">
        <v>448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</row>
    <row r="29" spans="1:7" x14ac:dyDescent="0.25">
      <c r="A29" s="87" t="s">
        <v>449</v>
      </c>
      <c r="B29" s="108">
        <v>0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</row>
    <row r="30" spans="1:7" x14ac:dyDescent="0.25">
      <c r="A30" s="87" t="s">
        <v>450</v>
      </c>
      <c r="B30" s="108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</row>
    <row r="31" spans="1:7" x14ac:dyDescent="0.25">
      <c r="A31" s="87" t="s">
        <v>451</v>
      </c>
      <c r="B31" s="108">
        <v>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</row>
    <row r="32" spans="1:7" x14ac:dyDescent="0.25">
      <c r="A32" s="87" t="s">
        <v>452</v>
      </c>
      <c r="B32" s="108">
        <v>0</v>
      </c>
      <c r="C32" s="108">
        <v>0</v>
      </c>
      <c r="D32" s="108">
        <v>0</v>
      </c>
      <c r="E32" s="108">
        <v>0</v>
      </c>
      <c r="F32" s="108">
        <v>0</v>
      </c>
      <c r="G32" s="108">
        <v>0</v>
      </c>
    </row>
    <row r="33" spans="1:7" x14ac:dyDescent="0.25">
      <c r="A33" s="87" t="s">
        <v>453</v>
      </c>
      <c r="B33" s="108">
        <v>0</v>
      </c>
      <c r="C33" s="108">
        <v>0</v>
      </c>
      <c r="D33" s="108">
        <v>0</v>
      </c>
      <c r="E33" s="108">
        <v>0</v>
      </c>
      <c r="F33" s="108">
        <v>0</v>
      </c>
      <c r="G33" s="108">
        <v>0</v>
      </c>
    </row>
    <row r="34" spans="1:7" x14ac:dyDescent="0.25">
      <c r="A34" s="87" t="s">
        <v>454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</row>
    <row r="35" spans="1:7" x14ac:dyDescent="0.25">
      <c r="A35" s="87" t="s">
        <v>455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</row>
    <row r="36" spans="1:7" x14ac:dyDescent="0.25">
      <c r="A36" s="87" t="s">
        <v>456</v>
      </c>
      <c r="B36" s="108">
        <v>0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</row>
    <row r="37" spans="1:7" ht="30" x14ac:dyDescent="0.25">
      <c r="A37" s="105" t="s">
        <v>457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</row>
    <row r="38" spans="1:7" ht="30" x14ac:dyDescent="0.25">
      <c r="A38" s="88" t="s">
        <v>458</v>
      </c>
      <c r="B38" s="108">
        <v>0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</row>
    <row r="39" spans="1:7" ht="30" x14ac:dyDescent="0.25">
      <c r="A39" s="88" t="s">
        <v>459</v>
      </c>
      <c r="B39" s="108">
        <v>0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</row>
    <row r="40" spans="1:7" x14ac:dyDescent="0.25">
      <c r="A40" s="88" t="s">
        <v>460</v>
      </c>
      <c r="B40" s="108">
        <v>0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</row>
    <row r="41" spans="1:7" x14ac:dyDescent="0.25">
      <c r="A41" s="88" t="s">
        <v>461</v>
      </c>
      <c r="B41" s="108">
        <v>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</row>
    <row r="42" spans="1:7" x14ac:dyDescent="0.25">
      <c r="A42" s="88"/>
      <c r="B42" s="108"/>
      <c r="C42" s="108"/>
      <c r="D42" s="108"/>
      <c r="E42" s="108"/>
      <c r="F42" s="108"/>
      <c r="G42" s="108"/>
    </row>
    <row r="43" spans="1:7" x14ac:dyDescent="0.25">
      <c r="A43" s="11" t="s">
        <v>462</v>
      </c>
      <c r="B43" s="109">
        <v>0</v>
      </c>
      <c r="C43" s="109">
        <v>743160</v>
      </c>
      <c r="D43" s="109">
        <v>743160</v>
      </c>
      <c r="E43" s="109">
        <v>742013.02</v>
      </c>
      <c r="F43" s="109">
        <v>742013.02</v>
      </c>
      <c r="G43" s="109">
        <v>1146.9799999999814</v>
      </c>
    </row>
    <row r="44" spans="1:7" x14ac:dyDescent="0.25">
      <c r="A44" s="63" t="s">
        <v>463</v>
      </c>
      <c r="B44" s="108">
        <v>0</v>
      </c>
      <c r="C44" s="108">
        <v>743160</v>
      </c>
      <c r="D44" s="108">
        <v>743160</v>
      </c>
      <c r="E44" s="108">
        <v>742013.02</v>
      </c>
      <c r="F44" s="108">
        <v>742013.02</v>
      </c>
      <c r="G44" s="108">
        <v>1146.9799999999814</v>
      </c>
    </row>
    <row r="45" spans="1:7" x14ac:dyDescent="0.25">
      <c r="A45" s="88" t="s">
        <v>431</v>
      </c>
      <c r="B45" s="108">
        <v>0</v>
      </c>
      <c r="C45" s="108">
        <v>743160</v>
      </c>
      <c r="D45" s="108">
        <v>743160</v>
      </c>
      <c r="E45" s="108">
        <v>742013.02</v>
      </c>
      <c r="F45" s="108">
        <v>742013.02</v>
      </c>
      <c r="G45" s="108">
        <v>1146.9799999999814</v>
      </c>
    </row>
    <row r="46" spans="1:7" x14ac:dyDescent="0.25">
      <c r="A46" s="88" t="s">
        <v>432</v>
      </c>
      <c r="B46" s="108">
        <v>0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</row>
    <row r="47" spans="1:7" x14ac:dyDescent="0.25">
      <c r="A47" s="88" t="s">
        <v>433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</row>
    <row r="48" spans="1:7" x14ac:dyDescent="0.25">
      <c r="A48" s="88" t="s">
        <v>434</v>
      </c>
      <c r="B48" s="108">
        <v>0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</row>
    <row r="49" spans="1:7" x14ac:dyDescent="0.25">
      <c r="A49" s="88" t="s">
        <v>435</v>
      </c>
      <c r="B49" s="108">
        <v>0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</row>
    <row r="50" spans="1:7" x14ac:dyDescent="0.25">
      <c r="A50" s="88" t="s">
        <v>436</v>
      </c>
      <c r="B50" s="108">
        <v>0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</row>
    <row r="51" spans="1:7" x14ac:dyDescent="0.25">
      <c r="A51" s="88" t="s">
        <v>437</v>
      </c>
      <c r="B51" s="108">
        <v>0</v>
      </c>
      <c r="C51" s="108">
        <v>0</v>
      </c>
      <c r="D51" s="108">
        <v>0</v>
      </c>
      <c r="E51" s="108">
        <v>0</v>
      </c>
      <c r="F51" s="108">
        <v>0</v>
      </c>
      <c r="G51" s="108">
        <v>0</v>
      </c>
    </row>
    <row r="52" spans="1:7" x14ac:dyDescent="0.25">
      <c r="A52" s="88" t="s">
        <v>438</v>
      </c>
      <c r="B52" s="108">
        <v>0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</row>
    <row r="53" spans="1:7" x14ac:dyDescent="0.25">
      <c r="A53" s="63" t="s">
        <v>439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</row>
    <row r="54" spans="1:7" x14ac:dyDescent="0.25">
      <c r="A54" s="88" t="s">
        <v>440</v>
      </c>
      <c r="B54" s="108">
        <v>0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</row>
    <row r="55" spans="1:7" x14ac:dyDescent="0.25">
      <c r="A55" s="88" t="s">
        <v>441</v>
      </c>
      <c r="B55" s="108">
        <v>0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</row>
    <row r="56" spans="1:7" x14ac:dyDescent="0.25">
      <c r="A56" s="88" t="s">
        <v>442</v>
      </c>
      <c r="B56" s="108">
        <v>0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</row>
    <row r="57" spans="1:7" x14ac:dyDescent="0.25">
      <c r="A57" s="89" t="s">
        <v>443</v>
      </c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</row>
    <row r="58" spans="1:7" x14ac:dyDescent="0.25">
      <c r="A58" s="88" t="s">
        <v>444</v>
      </c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</row>
    <row r="59" spans="1:7" x14ac:dyDescent="0.25">
      <c r="A59" s="88" t="s">
        <v>445</v>
      </c>
      <c r="B59" s="108">
        <v>0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</row>
    <row r="60" spans="1:7" x14ac:dyDescent="0.25">
      <c r="A60" s="88" t="s">
        <v>446</v>
      </c>
      <c r="B60" s="108">
        <v>0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</row>
    <row r="61" spans="1:7" x14ac:dyDescent="0.25">
      <c r="A61" s="63" t="s">
        <v>447</v>
      </c>
      <c r="B61" s="108">
        <v>0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</row>
    <row r="62" spans="1:7" x14ac:dyDescent="0.25">
      <c r="A62" s="88" t="s">
        <v>448</v>
      </c>
      <c r="B62" s="108">
        <v>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</row>
    <row r="63" spans="1:7" x14ac:dyDescent="0.25">
      <c r="A63" s="88" t="s">
        <v>449</v>
      </c>
      <c r="B63" s="108">
        <v>0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</row>
    <row r="64" spans="1:7" x14ac:dyDescent="0.25">
      <c r="A64" s="88" t="s">
        <v>450</v>
      </c>
      <c r="B64" s="108">
        <v>0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</row>
    <row r="65" spans="1:7" x14ac:dyDescent="0.25">
      <c r="A65" s="88" t="s">
        <v>451</v>
      </c>
      <c r="B65" s="108">
        <v>0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</row>
    <row r="66" spans="1:7" x14ac:dyDescent="0.25">
      <c r="A66" s="88" t="s">
        <v>452</v>
      </c>
      <c r="B66" s="108">
        <v>0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</row>
    <row r="67" spans="1:7" x14ac:dyDescent="0.25">
      <c r="A67" s="88" t="s">
        <v>453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</row>
    <row r="68" spans="1:7" x14ac:dyDescent="0.25">
      <c r="A68" s="88" t="s">
        <v>454</v>
      </c>
      <c r="B68" s="108">
        <v>0</v>
      </c>
      <c r="C68" s="108">
        <v>0</v>
      </c>
      <c r="D68" s="108">
        <v>0</v>
      </c>
      <c r="E68" s="108">
        <v>0</v>
      </c>
      <c r="F68" s="108">
        <v>0</v>
      </c>
      <c r="G68" s="108">
        <v>0</v>
      </c>
    </row>
    <row r="69" spans="1:7" x14ac:dyDescent="0.25">
      <c r="A69" s="88" t="s">
        <v>455</v>
      </c>
      <c r="B69" s="108">
        <v>0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</row>
    <row r="70" spans="1:7" x14ac:dyDescent="0.25">
      <c r="A70" s="88" t="s">
        <v>456</v>
      </c>
      <c r="B70" s="108">
        <v>0</v>
      </c>
      <c r="C70" s="108">
        <v>0</v>
      </c>
      <c r="D70" s="108">
        <v>0</v>
      </c>
      <c r="E70" s="108">
        <v>0</v>
      </c>
      <c r="F70" s="108">
        <v>0</v>
      </c>
      <c r="G70" s="108">
        <v>0</v>
      </c>
    </row>
    <row r="71" spans="1:7" x14ac:dyDescent="0.25">
      <c r="A71" s="105" t="s">
        <v>464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</row>
    <row r="72" spans="1:7" ht="30" x14ac:dyDescent="0.25">
      <c r="A72" s="88" t="s">
        <v>458</v>
      </c>
      <c r="B72" s="108">
        <v>0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</row>
    <row r="73" spans="1:7" ht="30" x14ac:dyDescent="0.25">
      <c r="A73" s="88" t="s">
        <v>459</v>
      </c>
      <c r="B73" s="108">
        <v>0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</row>
    <row r="74" spans="1:7" x14ac:dyDescent="0.25">
      <c r="A74" s="88" t="s">
        <v>460</v>
      </c>
      <c r="B74" s="108">
        <v>0</v>
      </c>
      <c r="C74" s="108">
        <v>0</v>
      </c>
      <c r="D74" s="108">
        <v>0</v>
      </c>
      <c r="E74" s="108">
        <v>0</v>
      </c>
      <c r="F74" s="108">
        <v>0</v>
      </c>
      <c r="G74" s="108">
        <v>0</v>
      </c>
    </row>
    <row r="75" spans="1:7" x14ac:dyDescent="0.25">
      <c r="A75" s="88" t="s">
        <v>461</v>
      </c>
      <c r="B75" s="108">
        <v>0</v>
      </c>
      <c r="C75" s="108">
        <v>0</v>
      </c>
      <c r="D75" s="108">
        <v>0</v>
      </c>
      <c r="E75" s="108">
        <v>0</v>
      </c>
      <c r="F75" s="108">
        <v>0</v>
      </c>
      <c r="G75" s="108">
        <v>0</v>
      </c>
    </row>
    <row r="76" spans="1:7" x14ac:dyDescent="0.25">
      <c r="A76" s="6"/>
      <c r="B76" s="111"/>
      <c r="C76" s="111"/>
      <c r="D76" s="111"/>
      <c r="E76" s="111"/>
      <c r="F76" s="111"/>
      <c r="G76" s="111"/>
    </row>
    <row r="77" spans="1:7" x14ac:dyDescent="0.25">
      <c r="A77" s="11" t="s">
        <v>385</v>
      </c>
      <c r="B77" s="109">
        <v>708466080</v>
      </c>
      <c r="C77" s="109">
        <v>59817476.219999999</v>
      </c>
      <c r="D77" s="109">
        <v>768283556.22000003</v>
      </c>
      <c r="E77" s="109">
        <v>747656426.15999997</v>
      </c>
      <c r="F77" s="109">
        <v>744128812.25</v>
      </c>
      <c r="G77" s="109">
        <v>20627130.060000043</v>
      </c>
    </row>
    <row r="78" spans="1:7" x14ac:dyDescent="0.25">
      <c r="A78" s="17"/>
      <c r="B78" s="112"/>
      <c r="C78" s="112"/>
      <c r="D78" s="112"/>
      <c r="E78" s="112"/>
      <c r="F78" s="112"/>
      <c r="G78" s="1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8D482649-BD39-4587-BF67-C182818407B4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4D8B-B693-4048-8A3E-A2E1FEF6D109}">
  <dimension ref="A1:G34"/>
  <sheetViews>
    <sheetView workbookViewId="0">
      <selection activeCell="A5" sqref="A5:G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21" customWidth="1"/>
    <col min="7" max="7" width="17.5703125" style="121" customWidth="1"/>
    <col min="8" max="16384" width="10.85546875" style="71" hidden="1"/>
  </cols>
  <sheetData>
    <row r="1" spans="1:7" ht="21" x14ac:dyDescent="0.25">
      <c r="A1" s="151" t="s">
        <v>465</v>
      </c>
      <c r="B1" s="144"/>
      <c r="C1" s="144"/>
      <c r="D1" s="144"/>
      <c r="E1" s="144"/>
      <c r="F1" s="144"/>
      <c r="G1" s="144"/>
    </row>
    <row r="2" spans="1:7" s="113" customFormat="1" ht="18.75" x14ac:dyDescent="0.3">
      <c r="A2" s="134" t="s">
        <v>183</v>
      </c>
      <c r="B2" s="135"/>
      <c r="C2" s="135"/>
      <c r="D2" s="135"/>
      <c r="E2" s="135"/>
      <c r="F2" s="135"/>
      <c r="G2" s="136"/>
    </row>
    <row r="3" spans="1:7" s="113" customFormat="1" ht="18.75" x14ac:dyDescent="0.3">
      <c r="A3" s="137" t="s">
        <v>302</v>
      </c>
      <c r="B3" s="138"/>
      <c r="C3" s="138"/>
      <c r="D3" s="138"/>
      <c r="E3" s="138"/>
      <c r="F3" s="138"/>
      <c r="G3" s="139"/>
    </row>
    <row r="4" spans="1:7" s="113" customFormat="1" ht="18.75" x14ac:dyDescent="0.3">
      <c r="A4" s="137" t="s">
        <v>466</v>
      </c>
      <c r="B4" s="138"/>
      <c r="C4" s="138"/>
      <c r="D4" s="138"/>
      <c r="E4" s="138"/>
      <c r="F4" s="138"/>
      <c r="G4" s="139"/>
    </row>
    <row r="5" spans="1:7" s="113" customFormat="1" ht="18.75" x14ac:dyDescent="0.3">
      <c r="A5" s="137" t="s">
        <v>229</v>
      </c>
      <c r="B5" s="138"/>
      <c r="C5" s="138"/>
      <c r="D5" s="138"/>
      <c r="E5" s="138"/>
      <c r="F5" s="138"/>
      <c r="G5" s="139"/>
    </row>
    <row r="6" spans="1:7" x14ac:dyDescent="0.25">
      <c r="A6" s="140" t="s">
        <v>2</v>
      </c>
      <c r="B6" s="130"/>
      <c r="C6" s="130"/>
      <c r="D6" s="130"/>
      <c r="E6" s="130"/>
      <c r="F6" s="130"/>
      <c r="G6" s="141"/>
    </row>
    <row r="7" spans="1:7" x14ac:dyDescent="0.25">
      <c r="A7" s="145" t="s">
        <v>467</v>
      </c>
      <c r="B7" s="149" t="s">
        <v>304</v>
      </c>
      <c r="C7" s="149"/>
      <c r="D7" s="149"/>
      <c r="E7" s="149"/>
      <c r="F7" s="149"/>
      <c r="G7" s="149" t="s">
        <v>305</v>
      </c>
    </row>
    <row r="8" spans="1:7" ht="30" x14ac:dyDescent="0.25">
      <c r="A8" s="146"/>
      <c r="B8" s="72" t="s">
        <v>306</v>
      </c>
      <c r="C8" s="115" t="s">
        <v>428</v>
      </c>
      <c r="D8" s="115" t="s">
        <v>237</v>
      </c>
      <c r="E8" s="115" t="s">
        <v>191</v>
      </c>
      <c r="F8" s="115" t="s">
        <v>208</v>
      </c>
      <c r="G8" s="159"/>
    </row>
    <row r="9" spans="1:7" x14ac:dyDescent="0.25">
      <c r="A9" s="84" t="s">
        <v>468</v>
      </c>
      <c r="B9" s="116">
        <v>448889673</v>
      </c>
      <c r="C9" s="116">
        <v>3248785.66</v>
      </c>
      <c r="D9" s="116">
        <v>452138458.66000003</v>
      </c>
      <c r="E9" s="116">
        <v>452138458.66000003</v>
      </c>
      <c r="F9" s="116">
        <v>450984236.94</v>
      </c>
      <c r="G9" s="116">
        <v>0</v>
      </c>
    </row>
    <row r="10" spans="1:7" x14ac:dyDescent="0.25">
      <c r="A10" s="63" t="s">
        <v>469</v>
      </c>
      <c r="B10" s="117">
        <v>448889673</v>
      </c>
      <c r="C10" s="117">
        <v>3248785.66</v>
      </c>
      <c r="D10" s="117">
        <v>452138458.66000003</v>
      </c>
      <c r="E10" s="117">
        <v>452138458.66000003</v>
      </c>
      <c r="F10" s="117">
        <v>450984236.94</v>
      </c>
      <c r="G10" s="117">
        <v>0</v>
      </c>
    </row>
    <row r="11" spans="1:7" x14ac:dyDescent="0.25">
      <c r="A11" s="63" t="s">
        <v>470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</row>
    <row r="12" spans="1:7" x14ac:dyDescent="0.25">
      <c r="A12" s="63" t="s">
        <v>471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</row>
    <row r="13" spans="1:7" x14ac:dyDescent="0.25">
      <c r="A13" s="87" t="s">
        <v>472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</row>
    <row r="14" spans="1:7" x14ac:dyDescent="0.25">
      <c r="A14" s="87" t="s">
        <v>473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</row>
    <row r="15" spans="1:7" x14ac:dyDescent="0.25">
      <c r="A15" s="63" t="s">
        <v>474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</row>
    <row r="16" spans="1:7" x14ac:dyDescent="0.25">
      <c r="A16" s="105" t="s">
        <v>475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</row>
    <row r="17" spans="1:7" x14ac:dyDescent="0.25">
      <c r="A17" s="87" t="s">
        <v>476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</row>
    <row r="18" spans="1:7" x14ac:dyDescent="0.25">
      <c r="A18" s="87" t="s">
        <v>477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</row>
    <row r="19" spans="1:7" x14ac:dyDescent="0.25">
      <c r="A19" s="63" t="s">
        <v>478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7" x14ac:dyDescent="0.25">
      <c r="A20" s="6"/>
      <c r="B20" s="118"/>
      <c r="C20" s="118"/>
      <c r="D20" s="118"/>
      <c r="E20" s="118"/>
      <c r="F20" s="118"/>
      <c r="G20" s="118"/>
    </row>
    <row r="21" spans="1:7" s="119" customFormat="1" x14ac:dyDescent="0.25">
      <c r="A21" s="114" t="s">
        <v>479</v>
      </c>
      <c r="B21" s="116">
        <v>0</v>
      </c>
      <c r="C21" s="116">
        <v>668160</v>
      </c>
      <c r="D21" s="116">
        <v>668160</v>
      </c>
      <c r="E21" s="116">
        <v>668160</v>
      </c>
      <c r="F21" s="116">
        <v>668160</v>
      </c>
      <c r="G21" s="116">
        <v>0</v>
      </c>
    </row>
    <row r="22" spans="1:7" s="119" customFormat="1" x14ac:dyDescent="0.25">
      <c r="A22" s="63" t="s">
        <v>469</v>
      </c>
      <c r="B22" s="117">
        <v>0</v>
      </c>
      <c r="C22" s="117">
        <v>668160</v>
      </c>
      <c r="D22" s="117">
        <v>668160</v>
      </c>
      <c r="E22" s="117">
        <v>668160</v>
      </c>
      <c r="F22" s="117">
        <v>668160</v>
      </c>
      <c r="G22" s="117">
        <v>0</v>
      </c>
    </row>
    <row r="23" spans="1:7" s="119" customFormat="1" x14ac:dyDescent="0.25">
      <c r="A23" s="63" t="s">
        <v>470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</row>
    <row r="24" spans="1:7" s="119" customFormat="1" x14ac:dyDescent="0.25">
      <c r="A24" s="63" t="s">
        <v>471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</row>
    <row r="25" spans="1:7" s="119" customFormat="1" x14ac:dyDescent="0.25">
      <c r="A25" s="87" t="s">
        <v>472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</row>
    <row r="26" spans="1:7" s="119" customFormat="1" x14ac:dyDescent="0.25">
      <c r="A26" s="87" t="s">
        <v>473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</row>
    <row r="27" spans="1:7" s="119" customFormat="1" x14ac:dyDescent="0.25">
      <c r="A27" s="63" t="s">
        <v>474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</row>
    <row r="28" spans="1:7" s="119" customFormat="1" x14ac:dyDescent="0.25">
      <c r="A28" s="105" t="s">
        <v>475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</row>
    <row r="29" spans="1:7" s="119" customFormat="1" x14ac:dyDescent="0.25">
      <c r="A29" s="87" t="s">
        <v>476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</row>
    <row r="30" spans="1:7" s="119" customFormat="1" x14ac:dyDescent="0.25">
      <c r="A30" s="87" t="s">
        <v>477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</row>
    <row r="31" spans="1:7" s="119" customFormat="1" x14ac:dyDescent="0.25">
      <c r="A31" s="63" t="s">
        <v>478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7" x14ac:dyDescent="0.25">
      <c r="A32" s="6"/>
      <c r="B32" s="118"/>
      <c r="C32" s="118"/>
      <c r="D32" s="118"/>
      <c r="E32" s="118"/>
      <c r="F32" s="118"/>
      <c r="G32" s="118"/>
    </row>
    <row r="33" spans="1:7" x14ac:dyDescent="0.25">
      <c r="A33" s="11" t="s">
        <v>480</v>
      </c>
      <c r="B33" s="116">
        <v>448889673</v>
      </c>
      <c r="C33" s="116">
        <v>3916945.66</v>
      </c>
      <c r="D33" s="116">
        <v>452806618.66000003</v>
      </c>
      <c r="E33" s="116">
        <v>452806618.66000003</v>
      </c>
      <c r="F33" s="116">
        <v>451652396.94</v>
      </c>
      <c r="G33" s="116">
        <v>0</v>
      </c>
    </row>
    <row r="34" spans="1:7" x14ac:dyDescent="0.25">
      <c r="A34" s="17"/>
      <c r="B34" s="120"/>
      <c r="C34" s="120"/>
      <c r="D34" s="120"/>
      <c r="E34" s="120"/>
      <c r="F34" s="120"/>
      <c r="G34" s="1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326F8EB8-2FAF-46E6-B134-FC73854377BB}">
      <formula1>-1.79769313486231E+100</formula1>
      <formula2>1.79769313486231E+100</formula2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72</vt:i4>
      </vt:variant>
    </vt:vector>
  </HeadingPairs>
  <TitlesOfParts>
    <vt:vector size="81" baseType="lpstr">
      <vt:lpstr>Formato 1_LDF</vt:lpstr>
      <vt:lpstr>Formato 2_LDF</vt:lpstr>
      <vt:lpstr>Formato 3_LDF</vt:lpstr>
      <vt:lpstr>Formato 4_LDF</vt:lpstr>
      <vt:lpstr>Formato 5_LDF</vt:lpstr>
      <vt:lpstr>Formato 6a_LDF</vt:lpstr>
      <vt:lpstr>Formato 6b_LDF</vt:lpstr>
      <vt:lpstr>Formato 6c_LDF</vt:lpstr>
      <vt:lpstr>Formato 6d_LDF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'Formato 1_LDF'!Área_de_impresión</vt:lpstr>
      <vt:lpstr>'Formato 6a_LDF'!Área_de_impresión</vt:lpstr>
      <vt:lpstr>'Formato 6b_LDF'!Área_de_impresión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'Formato 6a_LDF'!Títulos_a_imprimir</vt:lpstr>
      <vt:lpstr>'Formato 6b_LDF'!Títulos_a_imprimir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2020-01-29T16:30:17Z</cp:lastPrinted>
  <dcterms:created xsi:type="dcterms:W3CDTF">2020-01-29T15:41:49Z</dcterms:created>
  <dcterms:modified xsi:type="dcterms:W3CDTF">2020-01-30T04:03:26Z</dcterms:modified>
</cp:coreProperties>
</file>