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1er Trim\05_LDF\"/>
    </mc:Choice>
  </mc:AlternateContent>
  <xr:revisionPtr revIDLastSave="0" documentId="13_ncr:1_{E50E1911-C63C-490A-96C5-14073B01E4B6}" xr6:coauthVersionLast="47" xr6:coauthVersionMax="47" xr10:uidLastSave="{00000000-0000-0000-0000-000000000000}"/>
  <bookViews>
    <workbookView xWindow="-120" yWindow="-120" windowWidth="29040" windowHeight="15720" firstSheet="6" activeTab="6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0" l="1"/>
  <c r="F35" i="20"/>
  <c r="E35" i="20"/>
  <c r="E41" i="6" l="1"/>
  <c r="G9" i="8" l="1"/>
  <c r="F9" i="8"/>
  <c r="E9" i="8"/>
  <c r="D9" i="8"/>
  <c r="C9" i="8"/>
  <c r="B9" i="8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8" i="22" l="1"/>
  <c r="E28" i="22"/>
  <c r="G28" i="22"/>
  <c r="C30" i="20"/>
  <c r="D30" i="20"/>
  <c r="B30" i="20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7" i="8"/>
  <c r="D57" i="8"/>
  <c r="E57" i="8"/>
  <c r="E67" i="8" s="1"/>
  <c r="F57" i="8"/>
  <c r="F67" i="8" s="1"/>
  <c r="G57" i="8"/>
  <c r="B57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7" i="8"/>
  <c r="D67" i="8"/>
  <c r="C67" i="8"/>
  <c r="G67" i="8"/>
  <c r="G123" i="7"/>
  <c r="B84" i="7"/>
  <c r="C84" i="7"/>
  <c r="C159" i="7" s="1"/>
  <c r="G93" i="7"/>
  <c r="G133" i="7"/>
  <c r="G150" i="7"/>
  <c r="B159" i="7"/>
  <c r="D84" i="7"/>
  <c r="E159" i="7"/>
  <c r="F84" i="7"/>
  <c r="G113" i="7"/>
  <c r="G137" i="7"/>
  <c r="B41" i="6"/>
  <c r="B70" i="6" s="1"/>
  <c r="B65" i="6"/>
  <c r="G54" i="6"/>
  <c r="D65" i="6"/>
  <c r="D70" i="6" s="1"/>
  <c r="E70" i="6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G41" i="6" s="1"/>
  <c r="G37" i="6"/>
  <c r="G77" i="9" l="1"/>
  <c r="E77" i="9"/>
  <c r="D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<sst xmlns="http://schemas.openxmlformats.org/spreadsheetml/2006/main" count="1077" uniqueCount="656">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</sst>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/mm/yyyy;@"/>
    <numFmt numFmtId="165" formatCode="#,##0.00_ ;\-#,##0.00\ "/>
    <numFmt numFmtId="166" formatCode="0.000"/>
    <numFmt numFmtId="167" formatCode="#,##0.0"/>
    <numFmt numFmtId="168" formatCode="_-* #,##0_-;\-* #,##0_-;_-* &quot;-&quot;??_-;_-@_-"/>
    <numFmt numFmtId="169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166" fontId="0" fillId="0" borderId="0" xfId="0" applyNumberFormat="1"/>
    <xf numFmtId="167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8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169" fontId="0" fillId="0" borderId="0" xfId="0" applyNumberFormat="1"/>
    <xf numFmtId="2" fontId="0" fillId="0" borderId="14" xfId="0" applyNumberFormat="1" applyBorder="1" applyAlignment="1" applyProtection="1">
      <alignment horizontal="right" vertical="center"/>
      <protection locked="0"/>
    </xf>
    <xf numFmtId="169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CAD43A9-3696-4057-B292-FFBEC8CEDA70}"/>
    <cellStyle name="Millares 3" xfId="6" xr:uid="{7CF327A9-B508-493E-914C-0F222441AD54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96.42578125" customWidth="1"/>
    <col min="2" max="3" width="17.1406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585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149644397.85000002</v>
      </c>
      <c r="C9" s="47">
        <f>SUM(C10:C16)</f>
        <v>150349987.09</v>
      </c>
      <c r="D9" s="46" t="s">
        <v>10</v>
      </c>
      <c r="E9" s="47">
        <f>SUM(E10:E18)</f>
        <v>7988084.0499999989</v>
      </c>
      <c r="F9" s="47">
        <f>SUM(F10:F18)</f>
        <v>36983560.340000004</v>
      </c>
    </row>
    <row r="10" spans="1:6" x14ac:dyDescent="0.25">
      <c r="A10" s="48" t="s">
        <v>11</v>
      </c>
      <c r="B10" s="178">
        <v>0</v>
      </c>
      <c r="C10" s="178">
        <v>0</v>
      </c>
      <c r="D10" s="48" t="s">
        <v>12</v>
      </c>
      <c r="E10" s="179">
        <v>0</v>
      </c>
      <c r="F10" s="179">
        <v>8633292.5700000003</v>
      </c>
    </row>
    <row r="11" spans="1:6" x14ac:dyDescent="0.25">
      <c r="A11" s="48" t="s">
        <v>13</v>
      </c>
      <c r="B11" s="179">
        <v>27787224.920000002</v>
      </c>
      <c r="C11" s="179">
        <v>75559025.560000002</v>
      </c>
      <c r="D11" s="48" t="s">
        <v>14</v>
      </c>
      <c r="E11" s="179">
        <v>524337.68000000005</v>
      </c>
      <c r="F11" s="179">
        <v>1373331.06</v>
      </c>
    </row>
    <row r="12" spans="1:6" x14ac:dyDescent="0.25">
      <c r="A12" s="48" t="s">
        <v>15</v>
      </c>
      <c r="B12" s="179">
        <v>4254219.12</v>
      </c>
      <c r="C12" s="179">
        <v>7187358.5</v>
      </c>
      <c r="D12" s="48" t="s">
        <v>16</v>
      </c>
      <c r="E12" s="179">
        <v>0</v>
      </c>
      <c r="F12" s="179">
        <v>0</v>
      </c>
    </row>
    <row r="13" spans="1:6" x14ac:dyDescent="0.25">
      <c r="A13" s="48" t="s">
        <v>17</v>
      </c>
      <c r="B13" s="179">
        <v>60475831.359999999</v>
      </c>
      <c r="C13" s="179">
        <v>19299999.940000001</v>
      </c>
      <c r="D13" s="48" t="s">
        <v>18</v>
      </c>
      <c r="E13" s="178">
        <v>0</v>
      </c>
      <c r="F13" s="178">
        <v>0</v>
      </c>
    </row>
    <row r="14" spans="1:6" x14ac:dyDescent="0.25">
      <c r="A14" s="48" t="s">
        <v>19</v>
      </c>
      <c r="B14" s="178">
        <v>0</v>
      </c>
      <c r="C14" s="178">
        <v>0</v>
      </c>
      <c r="D14" s="48" t="s">
        <v>20</v>
      </c>
      <c r="E14" s="179">
        <v>0</v>
      </c>
      <c r="F14" s="179">
        <v>9999.99</v>
      </c>
    </row>
    <row r="15" spans="1:6" x14ac:dyDescent="0.25">
      <c r="A15" s="48" t="s">
        <v>21</v>
      </c>
      <c r="B15" s="179">
        <v>57127122.450000003</v>
      </c>
      <c r="C15" s="179">
        <v>48303603.090000004</v>
      </c>
      <c r="D15" s="48" t="s">
        <v>22</v>
      </c>
      <c r="E15" s="178">
        <v>0</v>
      </c>
      <c r="F15" s="178">
        <v>0</v>
      </c>
    </row>
    <row r="16" spans="1:6" x14ac:dyDescent="0.25">
      <c r="A16" s="48" t="s">
        <v>23</v>
      </c>
      <c r="B16" s="178">
        <v>0</v>
      </c>
      <c r="C16" s="178">
        <v>0</v>
      </c>
      <c r="D16" s="48" t="s">
        <v>24</v>
      </c>
      <c r="E16" s="179">
        <v>7398546.0199999996</v>
      </c>
      <c r="F16" s="179">
        <v>26966577.719999999</v>
      </c>
    </row>
    <row r="17" spans="1:6" x14ac:dyDescent="0.25">
      <c r="A17" s="46" t="s">
        <v>25</v>
      </c>
      <c r="B17" s="47">
        <f>SUM(B18:B24)</f>
        <v>19165578.25</v>
      </c>
      <c r="C17" s="47">
        <f>SUM(C18:C24)</f>
        <v>1173712.56</v>
      </c>
      <c r="D17" s="48" t="s">
        <v>26</v>
      </c>
      <c r="E17" s="178">
        <v>0</v>
      </c>
      <c r="F17" s="178">
        <v>0</v>
      </c>
    </row>
    <row r="18" spans="1:6" x14ac:dyDescent="0.25">
      <c r="A18" s="48" t="s">
        <v>27</v>
      </c>
      <c r="B18" s="178">
        <v>0</v>
      </c>
      <c r="C18" s="178">
        <v>0</v>
      </c>
      <c r="D18" s="48" t="s">
        <v>28</v>
      </c>
      <c r="E18" s="179">
        <v>65200.35</v>
      </c>
      <c r="F18" s="179">
        <v>359</v>
      </c>
    </row>
    <row r="19" spans="1:6" x14ac:dyDescent="0.25">
      <c r="A19" s="48" t="s">
        <v>29</v>
      </c>
      <c r="B19" s="179">
        <v>14154.35</v>
      </c>
      <c r="C19" s="179">
        <v>8756.32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79">
        <v>18836697.289999999</v>
      </c>
      <c r="C20" s="179">
        <v>1156713.44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79">
        <v>0</v>
      </c>
      <c r="C21" s="179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79">
        <v>314726.61</v>
      </c>
      <c r="C22" s="179">
        <v>8242.7999999999993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78">
        <v>0</v>
      </c>
      <c r="C23" s="178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79">
        <v>0</v>
      </c>
      <c r="C24" s="179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1823120.64</v>
      </c>
      <c r="C25" s="47">
        <f>SUM(C26:C30)</f>
        <v>1994226.68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79">
        <v>1823120.64</v>
      </c>
      <c r="C26" s="179">
        <v>1994226.68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78">
        <v>0</v>
      </c>
      <c r="C27" s="178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78">
        <v>0</v>
      </c>
      <c r="C28" s="178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78">
        <v>0</v>
      </c>
      <c r="C29" s="178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78">
        <v>0</v>
      </c>
      <c r="C30" s="178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79">
        <v>2030146.18</v>
      </c>
      <c r="C37" s="179">
        <v>2181735.92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-297907.5</v>
      </c>
      <c r="C38" s="47">
        <f>SUM(C39:C40)</f>
        <v>-297907.5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79">
        <v>-297907.5</v>
      </c>
      <c r="C39" s="179">
        <v>-297907.5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736326</v>
      </c>
      <c r="C41" s="47">
        <f>SUM(C42:C45)</f>
        <v>736326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179">
        <v>736326</v>
      </c>
      <c r="C42" s="179">
        <v>736326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173101661.42000002</v>
      </c>
      <c r="C47" s="4">
        <f>C9+C17+C25+C31+C37+C38+C41</f>
        <v>156138080.75</v>
      </c>
      <c r="D47" s="2" t="s">
        <v>84</v>
      </c>
      <c r="E47" s="4">
        <f>E9+E19+E23+E26+E27+E31+E38+E42</f>
        <v>7988084.0499999989</v>
      </c>
      <c r="F47" s="4">
        <f>F9+F19+F23+F26+F27+F31+F38+F42</f>
        <v>36983560.340000004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79">
        <v>0</v>
      </c>
      <c r="C50" s="179">
        <v>0</v>
      </c>
      <c r="D50" s="46" t="s">
        <v>88</v>
      </c>
      <c r="E50" s="179">
        <v>0</v>
      </c>
      <c r="F50" s="179">
        <v>0</v>
      </c>
    </row>
    <row r="51" spans="1:6" x14ac:dyDescent="0.25">
      <c r="A51" s="46" t="s">
        <v>89</v>
      </c>
      <c r="B51" s="179">
        <v>0</v>
      </c>
      <c r="C51" s="179">
        <v>0</v>
      </c>
      <c r="D51" s="46" t="s">
        <v>90</v>
      </c>
      <c r="E51" s="179">
        <v>0</v>
      </c>
      <c r="F51" s="179">
        <v>0</v>
      </c>
    </row>
    <row r="52" spans="1:6" x14ac:dyDescent="0.25">
      <c r="A52" s="46" t="s">
        <v>91</v>
      </c>
      <c r="B52" s="179">
        <v>825788097.75</v>
      </c>
      <c r="C52" s="179">
        <v>825788097.75</v>
      </c>
      <c r="D52" s="46" t="s">
        <v>92</v>
      </c>
      <c r="E52" s="179">
        <v>0</v>
      </c>
      <c r="F52" s="179">
        <v>0</v>
      </c>
    </row>
    <row r="53" spans="1:6" x14ac:dyDescent="0.25">
      <c r="A53" s="46" t="s">
        <v>93</v>
      </c>
      <c r="B53" s="179">
        <v>153144941.59</v>
      </c>
      <c r="C53" s="179">
        <v>152518744.44999999</v>
      </c>
      <c r="D53" s="46" t="s">
        <v>94</v>
      </c>
      <c r="E53" s="179">
        <v>0</v>
      </c>
      <c r="F53" s="179">
        <v>0</v>
      </c>
    </row>
    <row r="54" spans="1:6" x14ac:dyDescent="0.25">
      <c r="A54" s="46" t="s">
        <v>95</v>
      </c>
      <c r="B54" s="179">
        <v>16463191.890000001</v>
      </c>
      <c r="C54" s="179">
        <v>16463191.890000001</v>
      </c>
      <c r="D54" s="46" t="s">
        <v>96</v>
      </c>
      <c r="E54" s="179">
        <v>35929891.200000003</v>
      </c>
      <c r="F54" s="179">
        <v>32108842.780000001</v>
      </c>
    </row>
    <row r="55" spans="1:6" x14ac:dyDescent="0.25">
      <c r="A55" s="46" t="s">
        <v>97</v>
      </c>
      <c r="B55" s="179">
        <v>-373725180.67000002</v>
      </c>
      <c r="C55" s="179">
        <v>-359672026.72000003</v>
      </c>
      <c r="D55" s="50" t="s">
        <v>98</v>
      </c>
      <c r="E55" s="179">
        <v>20769357.190000001</v>
      </c>
      <c r="F55" s="179">
        <v>16579586.789999999</v>
      </c>
    </row>
    <row r="56" spans="1:6" x14ac:dyDescent="0.25">
      <c r="A56" s="46" t="s">
        <v>99</v>
      </c>
      <c r="B56" s="179">
        <v>12000</v>
      </c>
      <c r="C56" s="179">
        <v>12000</v>
      </c>
      <c r="D56" s="45"/>
      <c r="E56" s="49"/>
      <c r="F56" s="49"/>
    </row>
    <row r="57" spans="1:6" x14ac:dyDescent="0.25">
      <c r="A57" s="46" t="s">
        <v>100</v>
      </c>
      <c r="B57" s="179">
        <v>0</v>
      </c>
      <c r="C57" s="179">
        <v>0</v>
      </c>
      <c r="D57" s="2" t="s">
        <v>101</v>
      </c>
      <c r="E57" s="4">
        <f>SUM(E50:E55)</f>
        <v>56699248.390000001</v>
      </c>
      <c r="F57" s="4">
        <f>SUM(F50:F55)</f>
        <v>48688429.57</v>
      </c>
    </row>
    <row r="58" spans="1:6" x14ac:dyDescent="0.25">
      <c r="A58" s="46" t="s">
        <v>102</v>
      </c>
      <c r="B58" s="179">
        <v>0</v>
      </c>
      <c r="C58" s="17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64687332.439999998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621683050.55999994</v>
      </c>
      <c r="C60" s="4">
        <f>SUM(C50:C58)</f>
        <v>635110007.37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794784711.98000002</v>
      </c>
      <c r="C62" s="4">
        <f>SUM(C47+C60)</f>
        <v>791248088.12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108</v>
      </c>
      <c r="E64" s="179">
        <v>0</v>
      </c>
      <c r="F64" s="179">
        <v>0</v>
      </c>
    </row>
    <row r="65" spans="1:6" x14ac:dyDescent="0.25">
      <c r="A65" s="45"/>
      <c r="B65" s="45"/>
      <c r="C65" s="45"/>
      <c r="D65" s="50" t="s">
        <v>109</v>
      </c>
      <c r="E65" s="179">
        <v>690250996.39999998</v>
      </c>
      <c r="F65" s="179">
        <v>690250996.39999998</v>
      </c>
    </row>
    <row r="66" spans="1:6" x14ac:dyDescent="0.25">
      <c r="A66" s="45"/>
      <c r="B66" s="45"/>
      <c r="C66" s="45"/>
      <c r="D66" s="46" t="s">
        <v>110</v>
      </c>
      <c r="E66" s="179">
        <v>0</v>
      </c>
      <c r="F66" s="179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39846383.139999993</v>
      </c>
      <c r="F68" s="47">
        <f>SUM(F69:F73)</f>
        <v>15325101.809999995</v>
      </c>
    </row>
    <row r="69" spans="1:6" x14ac:dyDescent="0.25">
      <c r="A69" s="53"/>
      <c r="B69" s="45"/>
      <c r="C69" s="45"/>
      <c r="D69" s="46" t="s">
        <v>112</v>
      </c>
      <c r="E69" s="179">
        <v>24521281.329999998</v>
      </c>
      <c r="F69" s="179">
        <v>-44685683.270000003</v>
      </c>
    </row>
    <row r="70" spans="1:6" x14ac:dyDescent="0.25">
      <c r="A70" s="53"/>
      <c r="B70" s="45"/>
      <c r="C70" s="45"/>
      <c r="D70" s="46" t="s">
        <v>113</v>
      </c>
      <c r="E70" s="179">
        <v>17012681.02</v>
      </c>
      <c r="F70" s="179">
        <v>61698364.289999999</v>
      </c>
    </row>
    <row r="71" spans="1:6" x14ac:dyDescent="0.25">
      <c r="A71" s="53"/>
      <c r="B71" s="45"/>
      <c r="C71" s="45"/>
      <c r="D71" s="46" t="s">
        <v>114</v>
      </c>
      <c r="E71" s="179">
        <v>12783.36</v>
      </c>
      <c r="F71" s="179">
        <v>12783.36</v>
      </c>
    </row>
    <row r="72" spans="1:6" x14ac:dyDescent="0.25">
      <c r="A72" s="53"/>
      <c r="B72" s="45"/>
      <c r="C72" s="45"/>
      <c r="D72" s="46" t="s">
        <v>115</v>
      </c>
      <c r="E72" s="179">
        <v>0</v>
      </c>
      <c r="F72" s="179">
        <v>0</v>
      </c>
    </row>
    <row r="73" spans="1:6" x14ac:dyDescent="0.25">
      <c r="A73" s="53"/>
      <c r="B73" s="45"/>
      <c r="C73" s="45"/>
      <c r="D73" s="46" t="s">
        <v>116</v>
      </c>
      <c r="E73" s="179">
        <v>-1700362.57</v>
      </c>
      <c r="F73" s="17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730097379.53999996</v>
      </c>
      <c r="F79" s="4">
        <f>F63+F68+F75</f>
        <v>705576098.20999992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794784711.98000002</v>
      </c>
      <c r="F81" s="4">
        <f>F59+F79</f>
        <v>791248088.11999989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H56" sqref="H5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448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637</v>
      </c>
      <c r="D6" s="33" t="s">
        <v>638</v>
      </c>
      <c r="E6" s="33" t="s">
        <v>639</v>
      </c>
      <c r="F6" s="33" t="s">
        <v>640</v>
      </c>
      <c r="G6" s="33" t="s">
        <v>650</v>
      </c>
    </row>
    <row r="7" spans="1:7" ht="15.75" customHeight="1" x14ac:dyDescent="0.25">
      <c r="A7" s="26" t="s">
        <v>558</v>
      </c>
      <c r="B7" s="119">
        <f>SUM(B8:B19)</f>
        <v>731985912</v>
      </c>
      <c r="C7" s="119">
        <f t="shared" ref="C7:G7" si="0">SUM(C8:C19)</f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10517584</v>
      </c>
      <c r="C12" s="75">
        <v>11043463</v>
      </c>
      <c r="D12" s="75">
        <v>11595636</v>
      </c>
      <c r="E12" s="75">
        <v>12175419</v>
      </c>
      <c r="F12" s="75">
        <v>12784189</v>
      </c>
      <c r="G12" s="75">
        <v>13423399</v>
      </c>
    </row>
    <row r="13" spans="1:7" x14ac:dyDescent="0.25">
      <c r="A13" s="58" t="s">
        <v>562</v>
      </c>
      <c r="B13" s="75"/>
      <c r="C13" s="75"/>
      <c r="D13" s="75"/>
      <c r="E13" s="75"/>
      <c r="F13" s="75"/>
      <c r="G13" s="75"/>
    </row>
    <row r="14" spans="1:7" x14ac:dyDescent="0.25">
      <c r="A14" s="59" t="s">
        <v>491</v>
      </c>
      <c r="B14" s="75">
        <v>1730000</v>
      </c>
      <c r="C14" s="75">
        <v>1781900</v>
      </c>
      <c r="D14" s="75">
        <v>1835357</v>
      </c>
      <c r="E14" s="75">
        <v>1890418</v>
      </c>
      <c r="F14" s="75">
        <v>1947130</v>
      </c>
      <c r="G14" s="75">
        <v>2005544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719738328</v>
      </c>
      <c r="C17" s="75">
        <v>741330479</v>
      </c>
      <c r="D17" s="75">
        <v>763570395</v>
      </c>
      <c r="E17" s="75">
        <v>786477509</v>
      </c>
      <c r="F17" s="75">
        <v>810071837</v>
      </c>
      <c r="G17" s="75">
        <v>834373994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731985912</v>
      </c>
      <c r="C31" s="119">
        <f t="shared" ref="C31:G31" si="3">C21+C7+C28</f>
        <v>754155842</v>
      </c>
      <c r="D31" s="119">
        <f t="shared" si="3"/>
        <v>777001388</v>
      </c>
      <c r="E31" s="119">
        <f t="shared" si="3"/>
        <v>800543346</v>
      </c>
      <c r="F31" s="119">
        <f t="shared" si="3"/>
        <v>824803156</v>
      </c>
      <c r="G31" s="119">
        <f t="shared" si="3"/>
        <v>849802937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H56" sqref="H5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467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651</v>
      </c>
      <c r="D6" s="33" t="s">
        <v>638</v>
      </c>
      <c r="E6" s="33" t="s">
        <v>639</v>
      </c>
      <c r="F6" s="33" t="s">
        <v>640</v>
      </c>
      <c r="G6" s="33" t="s">
        <v>652</v>
      </c>
    </row>
    <row r="7" spans="1:7" ht="15.75" customHeight="1" x14ac:dyDescent="0.25">
      <c r="A7" s="26" t="s">
        <v>469</v>
      </c>
      <c r="B7" s="119">
        <f t="shared" ref="B7:G7" si="0">SUM(B8:B16)</f>
        <v>731985912</v>
      </c>
      <c r="C7" s="119">
        <f t="shared" si="0"/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575</v>
      </c>
      <c r="B8" s="75">
        <v>510812483</v>
      </c>
      <c r="C8" s="75">
        <v>526136857</v>
      </c>
      <c r="D8" s="75">
        <v>541920963</v>
      </c>
      <c r="E8" s="75">
        <v>558178592</v>
      </c>
      <c r="F8" s="75">
        <v>574923950</v>
      </c>
      <c r="G8" s="75">
        <v>592171669</v>
      </c>
    </row>
    <row r="9" spans="1:7" ht="15.75" customHeight="1" x14ac:dyDescent="0.25">
      <c r="A9" s="58" t="s">
        <v>576</v>
      </c>
      <c r="B9" s="75">
        <v>20766825</v>
      </c>
      <c r="C9" s="75">
        <v>21389830</v>
      </c>
      <c r="D9" s="75">
        <v>22031525</v>
      </c>
      <c r="E9" s="75">
        <v>22692471</v>
      </c>
      <c r="F9" s="75">
        <v>23373245</v>
      </c>
      <c r="G9" s="75">
        <v>24074442</v>
      </c>
    </row>
    <row r="10" spans="1:7" x14ac:dyDescent="0.25">
      <c r="A10" s="58" t="s">
        <v>472</v>
      </c>
      <c r="B10" s="75">
        <v>152906297</v>
      </c>
      <c r="C10" s="75">
        <v>157493487</v>
      </c>
      <c r="D10" s="75">
        <v>162218293</v>
      </c>
      <c r="E10" s="75">
        <v>167084844</v>
      </c>
      <c r="F10" s="75">
        <v>172097392</v>
      </c>
      <c r="G10" s="75">
        <v>177260315</v>
      </c>
    </row>
    <row r="11" spans="1:7" x14ac:dyDescent="0.25">
      <c r="A11" s="58" t="s">
        <v>473</v>
      </c>
      <c r="B11" s="75">
        <v>30867631</v>
      </c>
      <c r="C11" s="75">
        <v>31793660</v>
      </c>
      <c r="D11" s="75">
        <v>32747470</v>
      </c>
      <c r="E11" s="75">
        <v>33729894</v>
      </c>
      <c r="F11" s="75">
        <v>34741791</v>
      </c>
      <c r="G11" s="75">
        <v>35784045</v>
      </c>
    </row>
    <row r="12" spans="1:7" x14ac:dyDescent="0.25">
      <c r="A12" s="58" t="s">
        <v>577</v>
      </c>
      <c r="B12" s="75">
        <v>4385092</v>
      </c>
      <c r="C12" s="75">
        <v>4516645</v>
      </c>
      <c r="D12" s="75">
        <v>4652144</v>
      </c>
      <c r="E12" s="75">
        <v>4791708</v>
      </c>
      <c r="F12" s="75">
        <v>4935459</v>
      </c>
      <c r="G12" s="75">
        <v>5083523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12247584</v>
      </c>
      <c r="C14" s="75">
        <v>12825363</v>
      </c>
      <c r="D14" s="75">
        <v>13430993</v>
      </c>
      <c r="E14" s="75">
        <v>14065837</v>
      </c>
      <c r="F14" s="75">
        <v>14731319</v>
      </c>
      <c r="G14" s="75">
        <v>15428943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731985912</v>
      </c>
      <c r="C29" s="119">
        <f t="shared" ref="C29:G29" si="2">C18+C7</f>
        <v>754155842</v>
      </c>
      <c r="D29" s="119">
        <f t="shared" si="2"/>
        <v>777001388</v>
      </c>
      <c r="E29" s="119">
        <f t="shared" si="2"/>
        <v>800543346</v>
      </c>
      <c r="F29" s="119">
        <f t="shared" si="2"/>
        <v>824803156</v>
      </c>
      <c r="G29" s="119">
        <f t="shared" si="2"/>
        <v>849802937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H56" sqref="H5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483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654</v>
      </c>
    </row>
    <row r="6" spans="1:7" ht="15.75" customHeight="1" x14ac:dyDescent="0.25">
      <c r="A6" s="26" t="s">
        <v>452</v>
      </c>
      <c r="B6" s="119">
        <f>SUM(B7:B18)</f>
        <v>725475381.54000008</v>
      </c>
      <c r="C6" s="119">
        <f t="shared" ref="C6:G6" si="0">SUM(C7:C18)</f>
        <v>730848877.65999997</v>
      </c>
      <c r="D6" s="119">
        <f t="shared" si="0"/>
        <v>698201661.80999994</v>
      </c>
      <c r="E6" s="119">
        <f t="shared" si="0"/>
        <v>653536812.91999996</v>
      </c>
      <c r="F6" s="119">
        <f t="shared" si="0"/>
        <v>672093094.13999999</v>
      </c>
      <c r="G6" s="119">
        <f t="shared" si="0"/>
        <v>720071013.64999998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9385652.7200000007</v>
      </c>
      <c r="D11" s="75">
        <v>6270960.1600000001</v>
      </c>
      <c r="E11" s="75">
        <v>4570656.76</v>
      </c>
      <c r="F11" s="75">
        <v>7329118.1299999999</v>
      </c>
      <c r="G11" s="75">
        <v>11425099.66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/>
      <c r="F12" s="75"/>
      <c r="G12" s="75"/>
    </row>
    <row r="13" spans="1:7" x14ac:dyDescent="0.25">
      <c r="A13" s="59" t="s">
        <v>491</v>
      </c>
      <c r="B13" s="75">
        <v>14214613.01</v>
      </c>
      <c r="C13" s="75">
        <v>1774287.94</v>
      </c>
      <c r="D13" s="75">
        <v>348743.65</v>
      </c>
      <c r="E13" s="75">
        <v>1587926.16</v>
      </c>
      <c r="F13" s="75">
        <v>1896680.01</v>
      </c>
      <c r="G13" s="75">
        <v>2405989.02</v>
      </c>
    </row>
    <row r="14" spans="1:7" x14ac:dyDescent="0.25">
      <c r="A14" s="58" t="s">
        <v>492</v>
      </c>
      <c r="B14" s="75">
        <v>1346065.57</v>
      </c>
      <c r="C14" s="75">
        <v>0</v>
      </c>
      <c r="D14" s="75">
        <v>0</v>
      </c>
      <c r="E14" s="75"/>
      <c r="F14" s="75"/>
      <c r="G14" s="75"/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/>
      <c r="F15" s="75"/>
      <c r="G15" s="75"/>
    </row>
    <row r="16" spans="1:7" x14ac:dyDescent="0.25">
      <c r="A16" s="58" t="s">
        <v>494</v>
      </c>
      <c r="B16" s="75">
        <v>709914702.96000004</v>
      </c>
      <c r="C16" s="75">
        <v>719688937</v>
      </c>
      <c r="D16" s="75">
        <v>691581958</v>
      </c>
      <c r="E16" s="75">
        <v>647378230</v>
      </c>
      <c r="F16" s="75">
        <v>662867296</v>
      </c>
      <c r="G16" s="75">
        <v>706239924.97000003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567120</v>
      </c>
      <c r="C20" s="119">
        <f t="shared" ref="C20:G20" si="1">SUM(C21:C25)</f>
        <v>742013.02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582706.16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742013.02</v>
      </c>
      <c r="D22" s="76">
        <v>0</v>
      </c>
      <c r="E22" s="76">
        <v>0</v>
      </c>
      <c r="F22" s="76">
        <v>0</v>
      </c>
      <c r="G22" s="76">
        <v>582706.16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567120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36692665.539999999</v>
      </c>
      <c r="D27" s="119">
        <f t="shared" si="2"/>
        <v>13723907.960000001</v>
      </c>
      <c r="E27" s="119">
        <f t="shared" si="2"/>
        <v>37155591.039999999</v>
      </c>
      <c r="F27" s="119">
        <f t="shared" si="2"/>
        <v>28017713.800000001</v>
      </c>
      <c r="G27" s="119">
        <f t="shared" si="2"/>
        <v>20351581.84</v>
      </c>
    </row>
    <row r="28" spans="1:7" x14ac:dyDescent="0.25">
      <c r="A28" s="58" t="s">
        <v>289</v>
      </c>
      <c r="B28" s="76">
        <v>0</v>
      </c>
      <c r="C28" s="76">
        <v>36692665.539999999</v>
      </c>
      <c r="D28" s="76">
        <v>13723907.960000001</v>
      </c>
      <c r="E28" s="76">
        <v>37155591.039999999</v>
      </c>
      <c r="F28" s="76">
        <v>28017713.800000001</v>
      </c>
      <c r="G28" s="76">
        <v>20351581.84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726042501.54000008</v>
      </c>
      <c r="C30" s="119">
        <f t="shared" ref="C30:G30" si="3">C20+C6+C27</f>
        <v>768283556.21999991</v>
      </c>
      <c r="D30" s="119">
        <f t="shared" si="3"/>
        <v>711925569.76999998</v>
      </c>
      <c r="E30" s="119">
        <f t="shared" si="3"/>
        <v>690692403.95999992</v>
      </c>
      <c r="F30" s="119">
        <f t="shared" si="3"/>
        <v>700110807.93999994</v>
      </c>
      <c r="G30" s="119">
        <f t="shared" si="3"/>
        <v>741005301.64999998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36692665.539999999</v>
      </c>
      <c r="D33" s="91">
        <v>13723907.960000001</v>
      </c>
      <c r="E33" s="91">
        <v>37155591.039999999</v>
      </c>
      <c r="F33" s="91">
        <v>28017713.800000001</v>
      </c>
      <c r="G33" s="91">
        <v>20351581.84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H56" sqref="H5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508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655</v>
      </c>
    </row>
    <row r="6" spans="1:7" ht="15.75" customHeight="1" x14ac:dyDescent="0.25">
      <c r="A6" s="26" t="s">
        <v>469</v>
      </c>
      <c r="B6" s="119">
        <f t="shared" ref="B6:G6" si="0">SUM(B7:B15)</f>
        <v>707010376.07000017</v>
      </c>
      <c r="C6" s="119">
        <f t="shared" si="0"/>
        <v>746914413.13999999</v>
      </c>
      <c r="D6" s="119">
        <f t="shared" si="0"/>
        <v>678920594.19999993</v>
      </c>
      <c r="E6" s="119">
        <f t="shared" si="0"/>
        <v>661528901.78999984</v>
      </c>
      <c r="F6" s="119">
        <f t="shared" si="0"/>
        <v>682059901.95000005</v>
      </c>
      <c r="G6" s="119">
        <f t="shared" si="0"/>
        <v>720594056.07000005</v>
      </c>
    </row>
    <row r="7" spans="1:7" x14ac:dyDescent="0.25">
      <c r="A7" s="58" t="s">
        <v>575</v>
      </c>
      <c r="B7" s="75">
        <v>427092361.80000001</v>
      </c>
      <c r="C7" s="75">
        <v>443134618.70999998</v>
      </c>
      <c r="D7" s="75">
        <v>452179734</v>
      </c>
      <c r="E7" s="75">
        <v>456006035</v>
      </c>
      <c r="F7" s="75">
        <v>469686217</v>
      </c>
      <c r="G7" s="75">
        <v>495934450</v>
      </c>
    </row>
    <row r="8" spans="1:7" ht="15.75" customHeight="1" x14ac:dyDescent="0.25">
      <c r="A8" s="58" t="s">
        <v>576</v>
      </c>
      <c r="B8" s="75">
        <v>21118242.41</v>
      </c>
      <c r="C8" s="75">
        <v>18022414.539999999</v>
      </c>
      <c r="D8" s="75">
        <v>11179505.060000001</v>
      </c>
      <c r="E8" s="75">
        <v>14925096.82</v>
      </c>
      <c r="F8" s="75">
        <v>21364357.079999998</v>
      </c>
      <c r="G8" s="75">
        <v>22534093.600000001</v>
      </c>
    </row>
    <row r="9" spans="1:7" x14ac:dyDescent="0.25">
      <c r="A9" s="58" t="s">
        <v>472</v>
      </c>
      <c r="B9" s="75">
        <v>137071153.69999999</v>
      </c>
      <c r="C9" s="75">
        <v>138243461.68000001</v>
      </c>
      <c r="D9" s="75">
        <v>106216384.70999999</v>
      </c>
      <c r="E9" s="75">
        <v>124117502.09999999</v>
      </c>
      <c r="F9" s="75">
        <v>135349848.40000001</v>
      </c>
      <c r="G9" s="75">
        <v>147467003.59999999</v>
      </c>
    </row>
    <row r="10" spans="1:7" x14ac:dyDescent="0.25">
      <c r="A10" s="58" t="s">
        <v>473</v>
      </c>
      <c r="B10" s="75">
        <v>39019544.890000001</v>
      </c>
      <c r="C10" s="75">
        <v>38057233.420000002</v>
      </c>
      <c r="D10" s="75">
        <v>52308130.600000001</v>
      </c>
      <c r="E10" s="75">
        <v>38744500.18</v>
      </c>
      <c r="F10" s="75">
        <v>38751568.009999998</v>
      </c>
      <c r="G10" s="75">
        <v>42990228.289999999</v>
      </c>
    </row>
    <row r="11" spans="1:7" x14ac:dyDescent="0.25">
      <c r="A11" s="58" t="s">
        <v>577</v>
      </c>
      <c r="B11" s="75">
        <v>23252802.09</v>
      </c>
      <c r="C11" s="75">
        <v>11949934.130000001</v>
      </c>
      <c r="D11" s="75">
        <v>12472333.039999999</v>
      </c>
      <c r="E11" s="75">
        <v>14366814.279999999</v>
      </c>
      <c r="F11" s="75">
        <v>16907911.460000001</v>
      </c>
      <c r="G11" s="75">
        <v>11668280.58</v>
      </c>
    </row>
    <row r="12" spans="1:7" x14ac:dyDescent="0.25">
      <c r="A12" s="58" t="s">
        <v>475</v>
      </c>
      <c r="B12" s="75">
        <v>11777297.09</v>
      </c>
      <c r="C12" s="75">
        <v>0</v>
      </c>
      <c r="D12" s="75">
        <v>0</v>
      </c>
      <c r="E12" s="75">
        <v>13368953.41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47678974.090000004</v>
      </c>
      <c r="C15" s="75">
        <v>97506750.659999996</v>
      </c>
      <c r="D15" s="75">
        <v>44564506.789999999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2568374.67</v>
      </c>
      <c r="C17" s="119">
        <f t="shared" ref="C17:G17" si="1">SUM(C18:C26)</f>
        <v>742013.02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582706.16</v>
      </c>
    </row>
    <row r="18" spans="1:7" x14ac:dyDescent="0.25">
      <c r="A18" s="58" t="s">
        <v>575</v>
      </c>
      <c r="B18" s="76">
        <v>2420265.59</v>
      </c>
      <c r="C18" s="76">
        <v>653137.85</v>
      </c>
      <c r="D18" s="76">
        <v>0</v>
      </c>
      <c r="E18" s="76">
        <v>0</v>
      </c>
      <c r="F18" s="76">
        <v>0</v>
      </c>
      <c r="G18" s="76">
        <v>565734.13</v>
      </c>
    </row>
    <row r="19" spans="1:7" x14ac:dyDescent="0.25">
      <c r="A19" s="58" t="s">
        <v>576</v>
      </c>
      <c r="B19" s="76">
        <v>12060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70245.56</v>
      </c>
      <c r="C20" s="76">
        <v>15022.15</v>
      </c>
      <c r="D20" s="76">
        <v>0</v>
      </c>
      <c r="E20" s="76">
        <v>0</v>
      </c>
      <c r="F20" s="76">
        <v>0</v>
      </c>
      <c r="G20" s="76">
        <v>16972.03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65803.520000000004</v>
      </c>
      <c r="C22" s="76">
        <v>73853.02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709578750.74000013</v>
      </c>
      <c r="C28" s="119">
        <f t="shared" ref="C28:G28" si="2">C17+C6</f>
        <v>747656426.15999997</v>
      </c>
      <c r="D28" s="119">
        <f t="shared" si="2"/>
        <v>678920594.19999993</v>
      </c>
      <c r="E28" s="119">
        <f t="shared" si="2"/>
        <v>661528901.78999984</v>
      </c>
      <c r="F28" s="119">
        <f t="shared" si="2"/>
        <v>682059901.95000005</v>
      </c>
      <c r="G28" s="119">
        <f t="shared" si="2"/>
        <v>721176762.23000002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33" zoomScale="75" zoomScaleNormal="75" workbookViewId="0">
      <selection activeCell="H56" sqref="H56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6"/>
    </row>
    <row r="3" spans="1:6" x14ac:dyDescent="0.25">
      <c r="A3" s="201" t="s">
        <v>512</v>
      </c>
      <c r="B3" s="202"/>
      <c r="C3" s="202"/>
      <c r="D3" s="202"/>
      <c r="E3" s="202"/>
      <c r="F3" s="20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 t="s">
        <v>645</v>
      </c>
      <c r="C6" s="145" t="s">
        <v>645</v>
      </c>
      <c r="D6" s="145" t="s">
        <v>645</v>
      </c>
      <c r="E6" s="145" t="s">
        <v>645</v>
      </c>
      <c r="F6" s="145" t="s">
        <v>645</v>
      </c>
    </row>
    <row r="7" spans="1:6" ht="15.75" customHeight="1" x14ac:dyDescent="0.25">
      <c r="A7" s="146" t="s">
        <v>520</v>
      </c>
      <c r="B7" s="145" t="s">
        <v>646</v>
      </c>
      <c r="C7" s="145" t="s">
        <v>646</v>
      </c>
      <c r="D7" s="145" t="s">
        <v>646</v>
      </c>
      <c r="E7" s="145" t="s">
        <v>646</v>
      </c>
      <c r="F7" s="145" t="s">
        <v>646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68"/>
      <c r="F9" s="145"/>
    </row>
    <row r="10" spans="1:6" x14ac:dyDescent="0.25">
      <c r="A10" s="146" t="s">
        <v>522</v>
      </c>
      <c r="B10" s="173">
        <v>66718</v>
      </c>
      <c r="C10" s="155"/>
      <c r="D10" s="173">
        <v>66718</v>
      </c>
      <c r="E10" s="173">
        <v>66718</v>
      </c>
      <c r="F10" s="173">
        <v>66718</v>
      </c>
    </row>
    <row r="11" spans="1:6" x14ac:dyDescent="0.25">
      <c r="A11" s="67" t="s">
        <v>523</v>
      </c>
      <c r="B11" s="172">
        <v>90</v>
      </c>
      <c r="C11" s="155"/>
      <c r="D11" s="172">
        <v>90</v>
      </c>
      <c r="E11" s="172">
        <v>90</v>
      </c>
      <c r="F11" s="172">
        <v>90</v>
      </c>
    </row>
    <row r="12" spans="1:6" x14ac:dyDescent="0.25">
      <c r="A12" s="67" t="s">
        <v>524</v>
      </c>
      <c r="B12" s="172">
        <v>18</v>
      </c>
      <c r="C12" s="155"/>
      <c r="D12" s="172">
        <v>18</v>
      </c>
      <c r="E12" s="172">
        <v>18</v>
      </c>
      <c r="F12" s="172">
        <v>18</v>
      </c>
    </row>
    <row r="13" spans="1:6" x14ac:dyDescent="0.25">
      <c r="A13" s="67" t="s">
        <v>525</v>
      </c>
      <c r="B13" s="75">
        <v>41.7</v>
      </c>
      <c r="C13" s="162"/>
      <c r="D13" s="75">
        <v>41.7</v>
      </c>
      <c r="E13" s="75">
        <v>41.7</v>
      </c>
      <c r="F13" s="75">
        <v>41.7</v>
      </c>
    </row>
    <row r="14" spans="1:6" x14ac:dyDescent="0.25">
      <c r="A14" s="146" t="s">
        <v>526</v>
      </c>
      <c r="B14" s="155">
        <v>15911</v>
      </c>
      <c r="C14" s="155"/>
      <c r="D14" s="155">
        <v>300</v>
      </c>
      <c r="E14" s="155">
        <v>3566</v>
      </c>
      <c r="F14" s="155"/>
    </row>
    <row r="15" spans="1:6" x14ac:dyDescent="0.25">
      <c r="A15" s="67" t="s">
        <v>523</v>
      </c>
      <c r="B15" s="160">
        <v>90</v>
      </c>
      <c r="C15" s="169"/>
      <c r="D15" s="169">
        <v>87</v>
      </c>
      <c r="E15" s="174">
        <v>89.79</v>
      </c>
      <c r="F15" s="155"/>
    </row>
    <row r="16" spans="1:6" x14ac:dyDescent="0.25">
      <c r="A16" s="67" t="s">
        <v>524</v>
      </c>
      <c r="B16" s="160">
        <v>45</v>
      </c>
      <c r="C16" s="170"/>
      <c r="D16" s="181">
        <v>26</v>
      </c>
      <c r="E16" s="160">
        <v>20.3</v>
      </c>
      <c r="F16" s="170"/>
    </row>
    <row r="17" spans="1:6" x14ac:dyDescent="0.25">
      <c r="A17" s="67" t="s">
        <v>525</v>
      </c>
      <c r="B17">
        <v>64.97</v>
      </c>
      <c r="C17" s="156"/>
      <c r="D17" s="53">
        <v>48.39</v>
      </c>
      <c r="E17" s="53">
        <v>63.08</v>
      </c>
      <c r="F17" s="156"/>
    </row>
    <row r="18" spans="1:6" x14ac:dyDescent="0.25">
      <c r="A18" s="146" t="s">
        <v>527</v>
      </c>
      <c r="B18" s="156"/>
      <c r="C18" s="156"/>
      <c r="D18" s="156"/>
      <c r="E18" s="122"/>
      <c r="F18" s="156"/>
    </row>
    <row r="19" spans="1:6" x14ac:dyDescent="0.25">
      <c r="A19" s="146" t="s">
        <v>528</v>
      </c>
      <c r="B19" s="163">
        <v>11.18</v>
      </c>
      <c r="C19" s="156"/>
      <c r="D19" s="163">
        <v>11.18</v>
      </c>
      <c r="E19" s="163">
        <v>11.18</v>
      </c>
      <c r="F19" s="163">
        <v>11.18</v>
      </c>
    </row>
    <row r="20" spans="1:6" x14ac:dyDescent="0.25">
      <c r="A20" s="146" t="s">
        <v>529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530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531</v>
      </c>
      <c r="B22" s="164">
        <v>6.1199999999999997E-2</v>
      </c>
      <c r="C22" s="157"/>
      <c r="D22" s="157">
        <v>0.23169999999999999</v>
      </c>
      <c r="E22" s="175">
        <v>0.2175</v>
      </c>
      <c r="F22" s="177" t="s">
        <v>648</v>
      </c>
    </row>
    <row r="23" spans="1:6" x14ac:dyDescent="0.25">
      <c r="A23" s="146" t="s">
        <v>532</v>
      </c>
      <c r="B23" s="180">
        <v>1.0120000000000001E-2</v>
      </c>
      <c r="C23" s="157"/>
      <c r="D23" s="182">
        <v>1.0120000000000001E-2</v>
      </c>
      <c r="E23" s="182">
        <v>1.0120000000000001E-2</v>
      </c>
      <c r="F23" s="182">
        <v>1.0120000000000001E-2</v>
      </c>
    </row>
    <row r="24" spans="1:6" x14ac:dyDescent="0.25">
      <c r="A24" s="146" t="s">
        <v>533</v>
      </c>
      <c r="B24" s="165">
        <v>51.98</v>
      </c>
      <c r="C24" s="150"/>
      <c r="D24" s="150">
        <v>38.729999999999997</v>
      </c>
      <c r="E24" s="150">
        <v>50.45</v>
      </c>
      <c r="F24" s="91">
        <v>0</v>
      </c>
    </row>
    <row r="25" spans="1:6" x14ac:dyDescent="0.25">
      <c r="A25" s="146" t="s">
        <v>534</v>
      </c>
      <c r="B25">
        <v>28.56</v>
      </c>
      <c r="C25" s="150"/>
      <c r="D25" s="150">
        <v>40.25</v>
      </c>
      <c r="E25" s="60">
        <v>30.16</v>
      </c>
      <c r="F25" s="91">
        <v>0</v>
      </c>
    </row>
    <row r="26" spans="1:6" x14ac:dyDescent="0.25">
      <c r="A26" s="147"/>
      <c r="B26" s="151"/>
      <c r="C26" s="151"/>
      <c r="D26" s="151"/>
      <c r="E26" s="45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2"/>
      <c r="F27" s="149"/>
    </row>
    <row r="28" spans="1:6" x14ac:dyDescent="0.25">
      <c r="A28" s="146" t="s">
        <v>536</v>
      </c>
      <c r="B28" s="91">
        <v>3697169129.6199999</v>
      </c>
      <c r="C28" s="91"/>
      <c r="D28" s="91">
        <v>3697169129.6199999</v>
      </c>
      <c r="E28" s="91">
        <v>3697169129.6199999</v>
      </c>
      <c r="F28" s="91">
        <v>3697169129.6199999</v>
      </c>
    </row>
    <row r="29" spans="1:6" x14ac:dyDescent="0.25">
      <c r="A29" s="142"/>
      <c r="B29" s="91"/>
      <c r="C29" s="53"/>
      <c r="D29" s="53"/>
      <c r="E29" s="53"/>
      <c r="F29" s="91"/>
    </row>
    <row r="30" spans="1:6" x14ac:dyDescent="0.25">
      <c r="A30" s="153" t="s">
        <v>537</v>
      </c>
      <c r="B30" s="53"/>
      <c r="C30" s="53"/>
      <c r="D30" s="53"/>
      <c r="E30" s="91"/>
      <c r="F30" s="91"/>
    </row>
    <row r="31" spans="1:6" x14ac:dyDescent="0.25">
      <c r="A31" s="154" t="s">
        <v>522</v>
      </c>
      <c r="B31" s="91">
        <v>8938853521.2800007</v>
      </c>
      <c r="C31" s="91"/>
      <c r="D31" s="166">
        <v>8938853521.2800007</v>
      </c>
      <c r="E31" s="91">
        <v>8938853521.2800007</v>
      </c>
      <c r="F31" s="91">
        <v>8938853521.2800007</v>
      </c>
    </row>
    <row r="32" spans="1:6" x14ac:dyDescent="0.25">
      <c r="A32" s="154" t="s">
        <v>526</v>
      </c>
      <c r="B32" s="166">
        <v>2528090460.48</v>
      </c>
      <c r="C32" s="91"/>
      <c r="D32" s="91">
        <v>22072330.079999998</v>
      </c>
      <c r="E32" s="91">
        <v>57098130.719999999</v>
      </c>
      <c r="F32" s="91">
        <v>0</v>
      </c>
    </row>
    <row r="33" spans="1:6" x14ac:dyDescent="0.25">
      <c r="A33" s="154" t="s">
        <v>538</v>
      </c>
      <c r="B33" s="160">
        <v>0</v>
      </c>
      <c r="C33" s="91"/>
      <c r="D33" s="91">
        <v>0</v>
      </c>
      <c r="E33" s="91">
        <v>302865825.60000002</v>
      </c>
      <c r="F33" s="91">
        <v>0</v>
      </c>
    </row>
    <row r="34" spans="1:6" x14ac:dyDescent="0.25">
      <c r="A34" s="142"/>
      <c r="B34" s="53"/>
      <c r="C34" s="53"/>
      <c r="D34" s="53"/>
      <c r="E34" s="91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166">
        <v>51359.28</v>
      </c>
      <c r="C36" s="53"/>
      <c r="D36" s="166">
        <v>32663.200000000001</v>
      </c>
      <c r="E36" s="176">
        <v>48630.7</v>
      </c>
      <c r="F36" s="91">
        <v>0</v>
      </c>
    </row>
    <row r="37" spans="1:6" x14ac:dyDescent="0.25">
      <c r="A37" s="154" t="s">
        <v>541</v>
      </c>
      <c r="B37" s="166">
        <v>5186.26</v>
      </c>
      <c r="C37" s="53"/>
      <c r="D37" s="166">
        <v>5228.0200000000004</v>
      </c>
      <c r="E37" s="91">
        <v>5186.8</v>
      </c>
      <c r="F37" s="91">
        <v>0</v>
      </c>
    </row>
    <row r="38" spans="1:6" x14ac:dyDescent="0.25">
      <c r="A38" s="154" t="s">
        <v>542</v>
      </c>
      <c r="B38" s="166">
        <v>13240.79</v>
      </c>
      <c r="C38" s="53"/>
      <c r="D38" s="166">
        <v>6131.2</v>
      </c>
      <c r="E38" s="176">
        <v>8411.9500000000007</v>
      </c>
      <c r="F38" s="91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166">
        <v>34890143566.019997</v>
      </c>
      <c r="C40" s="53"/>
      <c r="D40" s="171"/>
      <c r="E40" s="176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166">
        <v>40070626921.940002</v>
      </c>
      <c r="C43" s="91"/>
      <c r="D43" s="166">
        <v>328941804.41000003</v>
      </c>
      <c r="E43" s="91">
        <v>743481939.70000005</v>
      </c>
      <c r="F43" s="91">
        <v>4638144187.0699997</v>
      </c>
    </row>
    <row r="44" spans="1:6" x14ac:dyDescent="0.25">
      <c r="A44" s="154" t="s">
        <v>546</v>
      </c>
      <c r="B44" s="166">
        <v>50363256209.139999</v>
      </c>
      <c r="C44" s="91"/>
      <c r="D44" s="166">
        <v>1772055800.74</v>
      </c>
      <c r="E44" s="91">
        <v>7009585178.1199999</v>
      </c>
      <c r="F44" s="91">
        <v>4958061873.1300001</v>
      </c>
    </row>
    <row r="45" spans="1:6" x14ac:dyDescent="0.25">
      <c r="A45" s="154" t="s">
        <v>547</v>
      </c>
      <c r="B45" s="166">
        <v>13610781662.870001</v>
      </c>
      <c r="C45" s="91"/>
      <c r="D45" s="166">
        <v>3356159138.29</v>
      </c>
      <c r="E45" s="91">
        <v>5331759760.2799997</v>
      </c>
      <c r="F45" s="91">
        <v>6198992394.1599998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>
        <v>12592258871.18</v>
      </c>
      <c r="C48" s="91"/>
      <c r="D48" s="166">
        <v>292548598.11000001</v>
      </c>
      <c r="E48" s="91">
        <v>1079558068.4200001</v>
      </c>
      <c r="F48" s="91">
        <v>1336201727.8</v>
      </c>
    </row>
    <row r="49" spans="1:6" x14ac:dyDescent="0.25">
      <c r="A49" s="154" t="s">
        <v>547</v>
      </c>
      <c r="B49" s="166">
        <v>12521297839.540001</v>
      </c>
      <c r="C49" s="91"/>
      <c r="D49" s="166">
        <v>3087513208.8899999</v>
      </c>
      <c r="E49" s="91">
        <v>4904975601.04</v>
      </c>
      <c r="F49" s="91">
        <v>5702790037.6999998</v>
      </c>
    </row>
    <row r="50" spans="1:6" x14ac:dyDescent="0.25">
      <c r="A50" s="142"/>
      <c r="B50" s="53"/>
      <c r="C50" s="53"/>
      <c r="D50" s="166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166">
        <v>18125221102.450001</v>
      </c>
      <c r="C52" s="91"/>
      <c r="D52" s="166">
        <v>421092679.10000002</v>
      </c>
      <c r="E52" s="91">
        <v>1553909340.9100001</v>
      </c>
      <c r="F52" s="91">
        <v>1923320668.8</v>
      </c>
    </row>
    <row r="53" spans="1:6" x14ac:dyDescent="0.25">
      <c r="A53" s="154" t="s">
        <v>547</v>
      </c>
      <c r="B53" s="166">
        <v>18023080223.59</v>
      </c>
      <c r="C53" s="91"/>
      <c r="D53" s="166">
        <v>4444147800.6800003</v>
      </c>
      <c r="E53" s="91">
        <v>7060192153.0100002</v>
      </c>
      <c r="F53" s="91">
        <v>8208561417.8999996</v>
      </c>
    </row>
    <row r="54" spans="1:6" x14ac:dyDescent="0.25">
      <c r="A54" s="154" t="s">
        <v>550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>
        <v>-24826259591.439999</v>
      </c>
      <c r="C57" s="91"/>
      <c r="D57" s="166">
        <v>-1387356327.9400001</v>
      </c>
      <c r="E57" s="91">
        <v>-5119599708.4799995</v>
      </c>
      <c r="F57" s="91">
        <v>-6336683663.6000004</v>
      </c>
    </row>
    <row r="58" spans="1:6" x14ac:dyDescent="0.25">
      <c r="A58" s="154" t="s">
        <v>547</v>
      </c>
      <c r="B58" s="166">
        <v>16933596400.26</v>
      </c>
      <c r="C58" s="91"/>
      <c r="D58" s="166">
        <v>4175501871.2800002</v>
      </c>
      <c r="E58" s="91">
        <v>6633407993.7600002</v>
      </c>
      <c r="F58" s="91">
        <v>7712359061.4399996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>
        <v>2091</v>
      </c>
      <c r="C61" s="141"/>
      <c r="D61" s="141">
        <v>2091</v>
      </c>
      <c r="E61" s="141">
        <v>2091</v>
      </c>
      <c r="F61" s="141">
        <v>2091</v>
      </c>
    </row>
    <row r="62" spans="1:6" x14ac:dyDescent="0.25">
      <c r="A62" s="154" t="s">
        <v>554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53"/>
      <c r="F63" s="141"/>
    </row>
    <row r="64" spans="1:6" x14ac:dyDescent="0.25">
      <c r="A64" s="153" t="s">
        <v>555</v>
      </c>
      <c r="B64" s="141"/>
      <c r="C64" s="141"/>
      <c r="D64" s="141"/>
      <c r="E64" s="53"/>
      <c r="F64" s="141"/>
    </row>
    <row r="65" spans="1:6" x14ac:dyDescent="0.25">
      <c r="A65" s="154" t="s">
        <v>556</v>
      </c>
      <c r="B65" s="141">
        <v>2023</v>
      </c>
      <c r="C65" s="141"/>
      <c r="D65" s="141">
        <v>2023</v>
      </c>
      <c r="E65" s="141">
        <v>2023</v>
      </c>
      <c r="F65" s="141">
        <v>2023</v>
      </c>
    </row>
    <row r="66" spans="1:6" ht="45" x14ac:dyDescent="0.25">
      <c r="A66" s="154" t="s">
        <v>557</v>
      </c>
      <c r="B66" s="167" t="s">
        <v>647</v>
      </c>
      <c r="C66" s="53"/>
      <c r="D66" s="167" t="s">
        <v>647</v>
      </c>
      <c r="E66" s="167" t="s">
        <v>647</v>
      </c>
      <c r="F66" s="167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9" t="s">
        <v>447</v>
      </c>
      <c r="B1" s="209"/>
      <c r="C1" s="209"/>
      <c r="D1" s="209"/>
      <c r="E1" s="209"/>
      <c r="F1" s="209"/>
      <c r="G1" s="20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07" t="s">
        <v>450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83.25" customHeight="1" x14ac:dyDescent="0.25">
      <c r="A7" s="208"/>
      <c r="B7" s="70" t="s">
        <v>451</v>
      </c>
      <c r="C7" s="208"/>
      <c r="D7" s="208"/>
      <c r="E7" s="208"/>
      <c r="F7" s="208"/>
      <c r="G7" s="20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0" t="s">
        <v>466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11" t="s">
        <v>468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57.75" customHeight="1" x14ac:dyDescent="0.25">
      <c r="A7" s="212"/>
      <c r="B7" s="37" t="s">
        <v>451</v>
      </c>
      <c r="C7" s="208"/>
      <c r="D7" s="208"/>
      <c r="E7" s="208"/>
      <c r="F7" s="208"/>
      <c r="G7" s="20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0" t="s">
        <v>482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4" t="s">
        <v>450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f>+F5+1</f>
        <v>2022</v>
      </c>
    </row>
    <row r="6" spans="1:7" ht="32.25" x14ac:dyDescent="0.25">
      <c r="A6" s="191"/>
      <c r="B6" s="216"/>
      <c r="C6" s="216"/>
      <c r="D6" s="216"/>
      <c r="E6" s="216"/>
      <c r="F6" s="21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13" t="s">
        <v>505</v>
      </c>
      <c r="B39" s="213"/>
      <c r="C39" s="213"/>
      <c r="D39" s="213"/>
      <c r="E39" s="213"/>
      <c r="F39" s="213"/>
      <c r="G39" s="213"/>
    </row>
    <row r="40" spans="1:7" x14ac:dyDescent="0.25">
      <c r="A40" s="213" t="s">
        <v>506</v>
      </c>
      <c r="B40" s="213"/>
      <c r="C40" s="213"/>
      <c r="D40" s="213"/>
      <c r="E40" s="213"/>
      <c r="F40" s="213"/>
      <c r="G40" s="2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0" t="s">
        <v>507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7" t="s">
        <v>468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v>2022</v>
      </c>
    </row>
    <row r="6" spans="1:7" ht="48.75" customHeight="1" x14ac:dyDescent="0.25">
      <c r="A6" s="218"/>
      <c r="B6" s="216"/>
      <c r="C6" s="216"/>
      <c r="D6" s="216"/>
      <c r="E6" s="216"/>
      <c r="F6" s="21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13" t="s">
        <v>505</v>
      </c>
      <c r="B32" s="213"/>
      <c r="C32" s="213"/>
      <c r="D32" s="213"/>
      <c r="E32" s="213"/>
      <c r="F32" s="213"/>
      <c r="G32" s="213"/>
    </row>
    <row r="33" spans="1:7" x14ac:dyDescent="0.25">
      <c r="A33" s="213" t="s">
        <v>506</v>
      </c>
      <c r="B33" s="213"/>
      <c r="C33" s="213"/>
      <c r="D33" s="213"/>
      <c r="E33" s="213"/>
      <c r="F33" s="213"/>
      <c r="G33" s="2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9" t="s">
        <v>511</v>
      </c>
      <c r="B1" s="219"/>
      <c r="C1" s="219"/>
      <c r="D1" s="219"/>
      <c r="E1" s="219"/>
      <c r="F1" s="219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59">
        <v>85671989.909999996</v>
      </c>
      <c r="C18" s="108"/>
      <c r="D18" s="108"/>
      <c r="E18" s="108"/>
      <c r="F18" s="179">
        <v>64687332.439999998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64687332.439999998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586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587</v>
      </c>
      <c r="J6" s="1" t="s">
        <v>588</v>
      </c>
      <c r="K6" s="1" t="s">
        <v>589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A33" sqref="A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177381776.62</v>
      </c>
      <c r="D8" s="14">
        <f>SUM(D9:D11)</f>
        <v>177381776.62</v>
      </c>
    </row>
    <row r="9" spans="1:4" x14ac:dyDescent="0.25">
      <c r="A9" s="58" t="s">
        <v>189</v>
      </c>
      <c r="B9" s="94">
        <v>731985912</v>
      </c>
      <c r="C9" s="94">
        <v>177381776.62</v>
      </c>
      <c r="D9" s="94">
        <v>177381776.62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731985912</v>
      </c>
      <c r="C13" s="14">
        <f>C14+C15</f>
        <v>139281948.74000001</v>
      </c>
      <c r="D13" s="14">
        <f>D14+D15</f>
        <v>138464443.93000001</v>
      </c>
    </row>
    <row r="14" spans="1:4" x14ac:dyDescent="0.25">
      <c r="A14" s="58" t="s">
        <v>193</v>
      </c>
      <c r="B14" s="94">
        <v>731985912</v>
      </c>
      <c r="C14" s="94">
        <v>139281948.74000001</v>
      </c>
      <c r="D14" s="94">
        <v>138464443.93000001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6352976.1100000003</v>
      </c>
      <c r="D17" s="14">
        <f>D18+D19</f>
        <v>6270619.6500000004</v>
      </c>
    </row>
    <row r="18" spans="1:4" x14ac:dyDescent="0.25">
      <c r="A18" s="58" t="s">
        <v>196</v>
      </c>
      <c r="B18" s="16">
        <v>0</v>
      </c>
      <c r="C18" s="47">
        <v>6352976.1100000003</v>
      </c>
      <c r="D18" s="47">
        <v>6270619.6500000004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44452803.989999995</v>
      </c>
      <c r="D21" s="14">
        <f>D8-D13+D17</f>
        <v>45187952.339999996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44452803.989999995</v>
      </c>
      <c r="D23" s="14">
        <f>D21-D11</f>
        <v>45187952.339999996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38099827.879999995</v>
      </c>
      <c r="D25" s="14">
        <f>D23-D17</f>
        <v>38917332.689999998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38099827.879999995</v>
      </c>
      <c r="D33" s="4">
        <f>D25+D29</f>
        <v>38917332.689999998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731985912</v>
      </c>
      <c r="C48" s="96">
        <f>C9</f>
        <v>177381776.62</v>
      </c>
      <c r="D48" s="96">
        <f>D9</f>
        <v>177381776.62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731985912</v>
      </c>
      <c r="C53" s="47">
        <f>C14</f>
        <v>139281948.74000001</v>
      </c>
      <c r="D53" s="47">
        <f>D14</f>
        <v>138464443.93000001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6352976.1100000003</v>
      </c>
      <c r="D55" s="47">
        <f>D18</f>
        <v>6270619.6500000004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44452803.989999995</v>
      </c>
      <c r="D57" s="4">
        <f>D48+D49-D53+D55</f>
        <v>45187952.339999996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44452803.989999995</v>
      </c>
      <c r="D59" s="4">
        <f>D57-D49</f>
        <v>45187952.339999996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4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2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10517584</v>
      </c>
      <c r="C13" s="47">
        <v>0</v>
      </c>
      <c r="D13" s="47">
        <v>10517584</v>
      </c>
      <c r="E13" s="47">
        <v>1790061.38</v>
      </c>
      <c r="F13" s="47">
        <v>1790061.38</v>
      </c>
      <c r="G13" s="47">
        <v>-8727522.620000001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240</v>
      </c>
      <c r="B15" s="47">
        <v>1730000</v>
      </c>
      <c r="C15" s="47">
        <v>0</v>
      </c>
      <c r="D15" s="47">
        <v>1730000</v>
      </c>
      <c r="E15" s="47">
        <v>405759.92</v>
      </c>
      <c r="F15" s="47">
        <v>405759.92</v>
      </c>
      <c r="G15" s="47">
        <v>-1324240.08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719738328</v>
      </c>
      <c r="C34" s="47">
        <v>0</v>
      </c>
      <c r="D34" s="47">
        <v>719738328</v>
      </c>
      <c r="E34" s="47">
        <v>175185955.31999999</v>
      </c>
      <c r="F34" s="47">
        <v>175185955.31999999</v>
      </c>
      <c r="G34" s="47">
        <v>-544552372.68000007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731985912</v>
      </c>
      <c r="C41" s="4">
        <f t="shared" si="7"/>
        <v>0</v>
      </c>
      <c r="D41" s="4">
        <f t="shared" si="7"/>
        <v>731985912</v>
      </c>
      <c r="E41" s="4">
        <f>SUM(E9,E10,E11,E12,E13,E14,E15,E16,E28,E34,E35,E37)</f>
        <v>177381776.62</v>
      </c>
      <c r="F41" s="4">
        <f t="shared" si="7"/>
        <v>177381776.62</v>
      </c>
      <c r="G41" s="4">
        <f t="shared" si="7"/>
        <v>-554604135.38000011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20474632.719999999</v>
      </c>
      <c r="D67" s="4">
        <f t="shared" si="15"/>
        <v>20474632.719999999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20474632.719999999</v>
      </c>
      <c r="D68" s="47">
        <v>20474632.719999999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731985912</v>
      </c>
      <c r="C70" s="4">
        <f t="shared" si="16"/>
        <v>20474632.719999999</v>
      </c>
      <c r="D70" s="4">
        <f t="shared" si="16"/>
        <v>752460544.72000003</v>
      </c>
      <c r="E70" s="4">
        <f t="shared" si="16"/>
        <v>177381776.62</v>
      </c>
      <c r="F70" s="4">
        <f t="shared" si="16"/>
        <v>177381776.62</v>
      </c>
      <c r="G70" s="4">
        <f t="shared" si="16"/>
        <v>-554604135.38000011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2 G60:G76 G55:G58 G38:G53 B35:F38 B40:F40 B39 E39:F39 B42:F58 B41:D41 F41 B69:F75 B68 E68:F6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8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83">
        <v>731985912</v>
      </c>
      <c r="C9" s="83">
        <v>20474632.720000003</v>
      </c>
      <c r="D9" s="83">
        <v>752460544.72000003</v>
      </c>
      <c r="E9" s="83">
        <v>139281948.74000001</v>
      </c>
      <c r="F9" s="83">
        <v>138464443.93000001</v>
      </c>
      <c r="G9" s="83">
        <v>613178595.98000002</v>
      </c>
    </row>
    <row r="10" spans="1:7" x14ac:dyDescent="0.25">
      <c r="A10" s="84" t="s">
        <v>305</v>
      </c>
      <c r="B10" s="83">
        <v>510812483</v>
      </c>
      <c r="C10" s="83">
        <v>2147835.1799999997</v>
      </c>
      <c r="D10" s="83">
        <v>512960318.18000001</v>
      </c>
      <c r="E10" s="83">
        <v>108042003.83</v>
      </c>
      <c r="F10" s="83">
        <v>107728705.73999999</v>
      </c>
      <c r="G10" s="83">
        <v>404918314.35000002</v>
      </c>
    </row>
    <row r="11" spans="1:7" x14ac:dyDescent="0.25">
      <c r="A11" s="85" t="s">
        <v>306</v>
      </c>
      <c r="B11" s="75">
        <v>102575051</v>
      </c>
      <c r="C11" s="75">
        <v>-642128.82999999996</v>
      </c>
      <c r="D11" s="75">
        <v>101932922.17</v>
      </c>
      <c r="E11" s="75">
        <v>24781095.699999999</v>
      </c>
      <c r="F11" s="75">
        <v>24781095.699999999</v>
      </c>
      <c r="G11" s="75">
        <v>77151826.469999999</v>
      </c>
    </row>
    <row r="12" spans="1:7" x14ac:dyDescent="0.25">
      <c r="A12" s="85" t="s">
        <v>307</v>
      </c>
      <c r="B12" s="75">
        <v>27965767</v>
      </c>
      <c r="C12" s="75">
        <v>8511053.1400000006</v>
      </c>
      <c r="D12" s="75">
        <v>36476820.140000001</v>
      </c>
      <c r="E12" s="75">
        <v>7939722.29</v>
      </c>
      <c r="F12" s="75">
        <v>7939722.29</v>
      </c>
      <c r="G12" s="75">
        <v>28537097.850000001</v>
      </c>
    </row>
    <row r="13" spans="1:7" x14ac:dyDescent="0.25">
      <c r="A13" s="85" t="s">
        <v>308</v>
      </c>
      <c r="B13" s="75">
        <v>170039207</v>
      </c>
      <c r="C13" s="75">
        <v>-1550454.83</v>
      </c>
      <c r="D13" s="75">
        <v>168488752.16999999</v>
      </c>
      <c r="E13" s="75">
        <v>27538346.73</v>
      </c>
      <c r="F13" s="75">
        <v>27538346.73</v>
      </c>
      <c r="G13" s="75">
        <v>140950405.44</v>
      </c>
    </row>
    <row r="14" spans="1:7" x14ac:dyDescent="0.25">
      <c r="A14" s="85" t="s">
        <v>309</v>
      </c>
      <c r="B14" s="75">
        <v>40304624</v>
      </c>
      <c r="C14" s="75">
        <v>-1685298.42</v>
      </c>
      <c r="D14" s="75">
        <v>38619325.579999998</v>
      </c>
      <c r="E14" s="75">
        <v>8074615.1600000001</v>
      </c>
      <c r="F14" s="75">
        <v>7761317.0700000003</v>
      </c>
      <c r="G14" s="75">
        <v>30544710.419999998</v>
      </c>
    </row>
    <row r="15" spans="1:7" x14ac:dyDescent="0.25">
      <c r="A15" s="85" t="s">
        <v>310</v>
      </c>
      <c r="B15" s="75">
        <v>154322252</v>
      </c>
      <c r="C15" s="75">
        <v>10043197.189999999</v>
      </c>
      <c r="D15" s="75">
        <v>164365449.19</v>
      </c>
      <c r="E15" s="75">
        <v>39708223.950000003</v>
      </c>
      <c r="F15" s="75">
        <v>39708223.950000003</v>
      </c>
      <c r="G15" s="75">
        <v>124657225.23999999</v>
      </c>
    </row>
    <row r="16" spans="1:7" x14ac:dyDescent="0.25">
      <c r="A16" s="85" t="s">
        <v>311</v>
      </c>
      <c r="B16" s="75">
        <v>15530033</v>
      </c>
      <c r="C16" s="75">
        <v>-12529131.07</v>
      </c>
      <c r="D16" s="75">
        <v>3000901.9299999997</v>
      </c>
      <c r="E16" s="75">
        <v>0</v>
      </c>
      <c r="F16" s="75">
        <v>0</v>
      </c>
      <c r="G16" s="75">
        <v>3000901.9299999997</v>
      </c>
    </row>
    <row r="17" spans="1:7" x14ac:dyDescent="0.25">
      <c r="A17" s="85" t="s">
        <v>312</v>
      </c>
      <c r="B17" s="75">
        <v>75549</v>
      </c>
      <c r="C17" s="75">
        <v>598</v>
      </c>
      <c r="D17" s="75">
        <v>76147</v>
      </c>
      <c r="E17" s="75">
        <v>0</v>
      </c>
      <c r="F17" s="75">
        <v>0</v>
      </c>
      <c r="G17" s="75">
        <v>76147</v>
      </c>
    </row>
    <row r="18" spans="1:7" x14ac:dyDescent="0.25">
      <c r="A18" s="84" t="s">
        <v>313</v>
      </c>
      <c r="B18" s="83">
        <v>20766825</v>
      </c>
      <c r="C18" s="83">
        <v>1525107.81</v>
      </c>
      <c r="D18" s="83">
        <v>22291932.809999999</v>
      </c>
      <c r="E18" s="83">
        <v>5175876.1099999994</v>
      </c>
      <c r="F18" s="83">
        <v>4953860.9399999995</v>
      </c>
      <c r="G18" s="83">
        <v>17116056.700000003</v>
      </c>
    </row>
    <row r="19" spans="1:7" x14ac:dyDescent="0.25">
      <c r="A19" s="85" t="s">
        <v>314</v>
      </c>
      <c r="B19" s="75">
        <v>4703416</v>
      </c>
      <c r="C19" s="75">
        <v>-71721.73</v>
      </c>
      <c r="D19" s="75">
        <v>4631694.2699999996</v>
      </c>
      <c r="E19" s="75">
        <v>696552.09</v>
      </c>
      <c r="F19" s="75">
        <v>664088.43999999994</v>
      </c>
      <c r="G19" s="75">
        <v>3935142.1799999997</v>
      </c>
    </row>
    <row r="20" spans="1:7" x14ac:dyDescent="0.25">
      <c r="A20" s="85" t="s">
        <v>315</v>
      </c>
      <c r="B20" s="75">
        <v>7355296</v>
      </c>
      <c r="C20" s="75">
        <v>321524.61</v>
      </c>
      <c r="D20" s="75">
        <v>7676820.6100000003</v>
      </c>
      <c r="E20" s="75">
        <v>2218355.15</v>
      </c>
      <c r="F20" s="75">
        <v>2070586.88</v>
      </c>
      <c r="G20" s="75">
        <v>5458465.4600000009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935081</v>
      </c>
      <c r="C22" s="75">
        <v>107910</v>
      </c>
      <c r="D22" s="75">
        <v>1042991</v>
      </c>
      <c r="E22" s="75">
        <v>280141.49</v>
      </c>
      <c r="F22" s="75">
        <v>280141.49</v>
      </c>
      <c r="G22" s="75">
        <v>762849.51</v>
      </c>
    </row>
    <row r="23" spans="1:7" x14ac:dyDescent="0.25">
      <c r="A23" s="85" t="s">
        <v>318</v>
      </c>
      <c r="B23" s="75">
        <v>394570</v>
      </c>
      <c r="C23" s="75">
        <v>-16148.69</v>
      </c>
      <c r="D23" s="75">
        <v>378421.31</v>
      </c>
      <c r="E23" s="75">
        <v>66197.289999999994</v>
      </c>
      <c r="F23" s="75">
        <v>66197.289999999994</v>
      </c>
      <c r="G23" s="75">
        <v>312224.02</v>
      </c>
    </row>
    <row r="24" spans="1:7" x14ac:dyDescent="0.25">
      <c r="A24" s="85" t="s">
        <v>319</v>
      </c>
      <c r="B24" s="75">
        <v>3946292</v>
      </c>
      <c r="C24" s="75">
        <v>-483.75</v>
      </c>
      <c r="D24" s="75">
        <v>3945808.25</v>
      </c>
      <c r="E24" s="75">
        <v>594596.05000000005</v>
      </c>
      <c r="F24" s="75">
        <v>594596.05000000005</v>
      </c>
      <c r="G24" s="75">
        <v>3351212.2</v>
      </c>
    </row>
    <row r="25" spans="1:7" x14ac:dyDescent="0.25">
      <c r="A25" s="85" t="s">
        <v>320</v>
      </c>
      <c r="B25" s="75">
        <v>1046117</v>
      </c>
      <c r="C25" s="75">
        <v>1047289.85</v>
      </c>
      <c r="D25" s="75">
        <v>2093406.85</v>
      </c>
      <c r="E25" s="75">
        <v>866877.35</v>
      </c>
      <c r="F25" s="75">
        <v>840136.1</v>
      </c>
      <c r="G25" s="75">
        <v>1226529.5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2386053</v>
      </c>
      <c r="C27" s="75">
        <v>136737.51999999999</v>
      </c>
      <c r="D27" s="75">
        <v>2522790.52</v>
      </c>
      <c r="E27" s="75">
        <v>453156.69</v>
      </c>
      <c r="F27" s="75">
        <v>438114.69</v>
      </c>
      <c r="G27" s="75">
        <v>2069633.83</v>
      </c>
    </row>
    <row r="28" spans="1:7" x14ac:dyDescent="0.25">
      <c r="A28" s="84" t="s">
        <v>323</v>
      </c>
      <c r="B28" s="83">
        <v>152906297</v>
      </c>
      <c r="C28" s="83">
        <v>4968670.3000000007</v>
      </c>
      <c r="D28" s="83">
        <v>157874967.30000001</v>
      </c>
      <c r="E28" s="83">
        <v>20905463.310000002</v>
      </c>
      <c r="F28" s="83">
        <v>20623271.759999998</v>
      </c>
      <c r="G28" s="83">
        <v>136969503.99000001</v>
      </c>
    </row>
    <row r="29" spans="1:7" x14ac:dyDescent="0.25">
      <c r="A29" s="85" t="s">
        <v>324</v>
      </c>
      <c r="B29" s="75">
        <v>7904772</v>
      </c>
      <c r="C29" s="75">
        <v>-6078.59</v>
      </c>
      <c r="D29" s="75">
        <v>7898693.4100000001</v>
      </c>
      <c r="E29" s="75">
        <v>1301770.17</v>
      </c>
      <c r="F29" s="75">
        <v>1266715.17</v>
      </c>
      <c r="G29" s="75">
        <v>6596923.2400000002</v>
      </c>
    </row>
    <row r="30" spans="1:7" x14ac:dyDescent="0.25">
      <c r="A30" s="85" t="s">
        <v>325</v>
      </c>
      <c r="B30" s="75">
        <v>9205411</v>
      </c>
      <c r="C30" s="75">
        <v>197698.03</v>
      </c>
      <c r="D30" s="75">
        <v>9403109.0299999993</v>
      </c>
      <c r="E30" s="75">
        <v>994655.8</v>
      </c>
      <c r="F30" s="75">
        <v>988833.21</v>
      </c>
      <c r="G30" s="75">
        <v>8408453.2299999986</v>
      </c>
    </row>
    <row r="31" spans="1:7" x14ac:dyDescent="0.25">
      <c r="A31" s="85" t="s">
        <v>326</v>
      </c>
      <c r="B31" s="75">
        <v>24200167</v>
      </c>
      <c r="C31" s="75">
        <v>329515.84000000003</v>
      </c>
      <c r="D31" s="75">
        <v>24529682.84</v>
      </c>
      <c r="E31" s="75">
        <v>4534421.57</v>
      </c>
      <c r="F31" s="75">
        <v>4484615.8099999996</v>
      </c>
      <c r="G31" s="75">
        <v>19995261.27</v>
      </c>
    </row>
    <row r="32" spans="1:7" x14ac:dyDescent="0.25">
      <c r="A32" s="85" t="s">
        <v>327</v>
      </c>
      <c r="B32" s="75">
        <v>1380987</v>
      </c>
      <c r="C32" s="75">
        <v>-4981.04</v>
      </c>
      <c r="D32" s="75">
        <v>1376005.96</v>
      </c>
      <c r="E32" s="75">
        <v>27341.7</v>
      </c>
      <c r="F32" s="75">
        <v>27325.46</v>
      </c>
      <c r="G32" s="75">
        <v>1348664.26</v>
      </c>
    </row>
    <row r="33" spans="1:7" ht="14.45" customHeight="1" x14ac:dyDescent="0.25">
      <c r="A33" s="85" t="s">
        <v>328</v>
      </c>
      <c r="B33" s="75">
        <v>17105028</v>
      </c>
      <c r="C33" s="75">
        <v>4668882.84</v>
      </c>
      <c r="D33" s="75">
        <v>21773910.84</v>
      </c>
      <c r="E33" s="75">
        <v>4192600.2</v>
      </c>
      <c r="F33" s="75">
        <v>4122811.66</v>
      </c>
      <c r="G33" s="75">
        <v>17581310.640000001</v>
      </c>
    </row>
    <row r="34" spans="1:7" ht="14.45" customHeight="1" x14ac:dyDescent="0.25">
      <c r="A34" s="85" t="s">
        <v>329</v>
      </c>
      <c r="B34" s="75">
        <v>16466748</v>
      </c>
      <c r="C34" s="75">
        <v>-73230</v>
      </c>
      <c r="D34" s="75">
        <v>16393518</v>
      </c>
      <c r="E34" s="75">
        <v>422965.17</v>
      </c>
      <c r="F34" s="75">
        <v>353365.17</v>
      </c>
      <c r="G34" s="75">
        <v>15970552.83</v>
      </c>
    </row>
    <row r="35" spans="1:7" ht="14.45" customHeight="1" x14ac:dyDescent="0.25">
      <c r="A35" s="85" t="s">
        <v>330</v>
      </c>
      <c r="B35" s="75">
        <v>4294389</v>
      </c>
      <c r="C35" s="75">
        <v>7756.79</v>
      </c>
      <c r="D35" s="75">
        <v>4302145.79</v>
      </c>
      <c r="E35" s="75">
        <v>456894.93</v>
      </c>
      <c r="F35" s="75">
        <v>456894.93</v>
      </c>
      <c r="G35" s="75">
        <v>3845250.86</v>
      </c>
    </row>
    <row r="36" spans="1:7" ht="14.45" customHeight="1" x14ac:dyDescent="0.25">
      <c r="A36" s="85" t="s">
        <v>331</v>
      </c>
      <c r="B36" s="75">
        <v>55696304</v>
      </c>
      <c r="C36" s="75">
        <v>-95886.26</v>
      </c>
      <c r="D36" s="75">
        <v>55600417.740000002</v>
      </c>
      <c r="E36" s="75">
        <v>6033208.7000000002</v>
      </c>
      <c r="F36" s="75">
        <v>5974718.2800000003</v>
      </c>
      <c r="G36" s="75">
        <v>49567209.039999999</v>
      </c>
    </row>
    <row r="37" spans="1:7" ht="14.45" customHeight="1" x14ac:dyDescent="0.25">
      <c r="A37" s="85" t="s">
        <v>332</v>
      </c>
      <c r="B37" s="75">
        <v>16652491</v>
      </c>
      <c r="C37" s="75">
        <v>-55007.31</v>
      </c>
      <c r="D37" s="75">
        <v>16597483.689999999</v>
      </c>
      <c r="E37" s="75">
        <v>2941605.07</v>
      </c>
      <c r="F37" s="75">
        <v>2947992.07</v>
      </c>
      <c r="G37" s="75">
        <v>13655878.619999999</v>
      </c>
    </row>
    <row r="38" spans="1:7" x14ac:dyDescent="0.25">
      <c r="A38" s="84" t="s">
        <v>333</v>
      </c>
      <c r="B38" s="83">
        <v>30867631</v>
      </c>
      <c r="C38" s="83">
        <v>513169.46</v>
      </c>
      <c r="D38" s="83">
        <v>31380800.460000001</v>
      </c>
      <c r="E38" s="83">
        <v>4476955.66</v>
      </c>
      <c r="F38" s="83">
        <v>4476955.66</v>
      </c>
      <c r="G38" s="83">
        <v>26903844.800000001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30867631</v>
      </c>
      <c r="C42" s="75">
        <v>513169.46</v>
      </c>
      <c r="D42" s="75">
        <v>31380800.460000001</v>
      </c>
      <c r="E42" s="75">
        <v>4476955.66</v>
      </c>
      <c r="F42" s="75">
        <v>4476955.66</v>
      </c>
      <c r="G42" s="75">
        <v>26903844.800000001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4385092</v>
      </c>
      <c r="C48" s="83">
        <v>4899337.0599999996</v>
      </c>
      <c r="D48" s="83">
        <v>9284429.0599999987</v>
      </c>
      <c r="E48" s="83">
        <v>681649.83</v>
      </c>
      <c r="F48" s="83">
        <v>681649.83</v>
      </c>
      <c r="G48" s="83">
        <v>8602779.2300000004</v>
      </c>
    </row>
    <row r="49" spans="1:7" x14ac:dyDescent="0.25">
      <c r="A49" s="85" t="s">
        <v>344</v>
      </c>
      <c r="B49" s="75">
        <v>2394050</v>
      </c>
      <c r="C49" s="75">
        <v>5055219.8899999997</v>
      </c>
      <c r="D49" s="75">
        <v>7449269.8899999997</v>
      </c>
      <c r="E49" s="75">
        <v>645845.84</v>
      </c>
      <c r="F49" s="75">
        <v>645845.84</v>
      </c>
      <c r="G49" s="75">
        <v>6803424.0499999998</v>
      </c>
    </row>
    <row r="50" spans="1:7" x14ac:dyDescent="0.25">
      <c r="A50" s="85" t="s">
        <v>345</v>
      </c>
      <c r="B50" s="75">
        <v>582042</v>
      </c>
      <c r="C50" s="75">
        <v>-155882.82999999999</v>
      </c>
      <c r="D50" s="75">
        <v>426159.17000000004</v>
      </c>
      <c r="E50" s="75">
        <v>35803.99</v>
      </c>
      <c r="F50" s="75">
        <v>35803.99</v>
      </c>
      <c r="G50" s="75">
        <v>390355.18000000005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809000</v>
      </c>
      <c r="C54" s="75">
        <v>0</v>
      </c>
      <c r="D54" s="75">
        <v>809000</v>
      </c>
      <c r="E54" s="75">
        <v>0</v>
      </c>
      <c r="F54" s="75">
        <v>0</v>
      </c>
      <c r="G54" s="75">
        <v>809000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600000</v>
      </c>
      <c r="C57" s="75">
        <v>0</v>
      </c>
      <c r="D57" s="75">
        <v>600000</v>
      </c>
      <c r="E57" s="75">
        <v>0</v>
      </c>
      <c r="F57" s="75">
        <v>0</v>
      </c>
      <c r="G57" s="75">
        <v>600000</v>
      </c>
    </row>
    <row r="58" spans="1:7" x14ac:dyDescent="0.25">
      <c r="A58" s="84" t="s">
        <v>353</v>
      </c>
      <c r="B58" s="83">
        <v>0</v>
      </c>
      <c r="C58" s="83">
        <v>7464848.9699999997</v>
      </c>
      <c r="D58" s="83">
        <v>7464848.9699999997</v>
      </c>
      <c r="E58" s="83">
        <v>0</v>
      </c>
      <c r="F58" s="83">
        <v>0</v>
      </c>
      <c r="G58" s="83">
        <v>7464848.9699999997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355</v>
      </c>
      <c r="B60" s="75">
        <v>0</v>
      </c>
      <c r="C60" s="75">
        <v>7464848.9699999997</v>
      </c>
      <c r="D60" s="75">
        <v>7464848.9699999997</v>
      </c>
      <c r="E60" s="75">
        <v>0</v>
      </c>
      <c r="F60" s="75">
        <v>0</v>
      </c>
      <c r="G60" s="75">
        <v>7464848.9699999997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12247584</v>
      </c>
      <c r="C62" s="83">
        <v>-1044336.06</v>
      </c>
      <c r="D62" s="83">
        <v>11203247.939999999</v>
      </c>
      <c r="E62" s="83">
        <v>0</v>
      </c>
      <c r="F62" s="83">
        <v>0</v>
      </c>
      <c r="G62" s="83">
        <v>11203247.939999999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365</v>
      </c>
      <c r="B70" s="75">
        <v>12247584</v>
      </c>
      <c r="C70" s="75">
        <v>-1044336.06</v>
      </c>
      <c r="D70" s="75">
        <v>11203247.939999999</v>
      </c>
      <c r="E70" s="75">
        <v>0</v>
      </c>
      <c r="F70" s="75">
        <v>0</v>
      </c>
      <c r="G70" s="75">
        <v>11203247.939999999</v>
      </c>
    </row>
    <row r="71" spans="1:7" x14ac:dyDescent="0.25">
      <c r="A71" s="84" t="s">
        <v>366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0">SUM(B85,B93,B103,B113,B123,B133,B137,B146,B150)</f>
        <v>0</v>
      </c>
      <c r="C84" s="83">
        <f t="shared" si="0"/>
        <v>0</v>
      </c>
      <c r="D84" s="83">
        <f t="shared" si="0"/>
        <v>0</v>
      </c>
      <c r="E84" s="83">
        <f t="shared" si="0"/>
        <v>0</v>
      </c>
      <c r="F84" s="83">
        <f t="shared" si="0"/>
        <v>0</v>
      </c>
      <c r="G84" s="83">
        <f t="shared" si="0"/>
        <v>0</v>
      </c>
    </row>
    <row r="85" spans="1:7" x14ac:dyDescent="0.25">
      <c r="A85" s="84" t="s">
        <v>305</v>
      </c>
      <c r="B85" s="83">
        <f t="shared" ref="B85:G85" si="1">SUM(B86:B92)</f>
        <v>0</v>
      </c>
      <c r="C85" s="83">
        <f t="shared" si="1"/>
        <v>0</v>
      </c>
      <c r="D85" s="83">
        <f t="shared" si="1"/>
        <v>0</v>
      </c>
      <c r="E85" s="83">
        <f t="shared" si="1"/>
        <v>0</v>
      </c>
      <c r="F85" s="83">
        <f t="shared" si="1"/>
        <v>0</v>
      </c>
      <c r="G85" s="83">
        <f t="shared" si="1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"/>
        <v>0</v>
      </c>
    </row>
    <row r="93" spans="1:7" x14ac:dyDescent="0.25">
      <c r="A93" s="84" t="s">
        <v>313</v>
      </c>
      <c r="B93" s="83">
        <f t="shared" ref="B93:G93" si="3">SUM(B94:B102)</f>
        <v>0</v>
      </c>
      <c r="C93" s="83">
        <f t="shared" si="3"/>
        <v>0</v>
      </c>
      <c r="D93" s="83">
        <f t="shared" si="3"/>
        <v>0</v>
      </c>
      <c r="E93" s="83">
        <f t="shared" si="3"/>
        <v>0</v>
      </c>
      <c r="F93" s="83">
        <f t="shared" si="3"/>
        <v>0</v>
      </c>
      <c r="G93" s="83">
        <f t="shared" si="3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5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5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5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5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5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5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5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5"/>
        <v>0</v>
      </c>
    </row>
    <row r="113" spans="1:7" x14ac:dyDescent="0.25">
      <c r="A113" s="84" t="s">
        <v>333</v>
      </c>
      <c r="B113" s="83">
        <f t="shared" ref="B113:G113" si="6">SUM(B114:B122)</f>
        <v>0</v>
      </c>
      <c r="C113" s="83">
        <f t="shared" si="6"/>
        <v>0</v>
      </c>
      <c r="D113" s="83">
        <f t="shared" si="6"/>
        <v>0</v>
      </c>
      <c r="E113" s="83">
        <f t="shared" si="6"/>
        <v>0</v>
      </c>
      <c r="F113" s="83">
        <f t="shared" si="6"/>
        <v>0</v>
      </c>
      <c r="G113" s="83">
        <f t="shared" si="6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7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7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7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7"/>
        <v>0</v>
      </c>
    </row>
    <row r="123" spans="1:7" x14ac:dyDescent="0.25">
      <c r="A123" s="84" t="s">
        <v>343</v>
      </c>
      <c r="B123" s="83">
        <f t="shared" ref="B123:G123" si="8">SUM(B124:B132)</f>
        <v>0</v>
      </c>
      <c r="C123" s="83">
        <f t="shared" si="8"/>
        <v>0</v>
      </c>
      <c r="D123" s="83">
        <f t="shared" si="8"/>
        <v>0</v>
      </c>
      <c r="E123" s="83">
        <f t="shared" si="8"/>
        <v>0</v>
      </c>
      <c r="F123" s="83">
        <f t="shared" si="8"/>
        <v>0</v>
      </c>
      <c r="G123" s="83">
        <f t="shared" si="8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9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9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9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9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9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9"/>
        <v>0</v>
      </c>
    </row>
    <row r="133" spans="1:7" x14ac:dyDescent="0.25">
      <c r="A133" s="84" t="s">
        <v>353</v>
      </c>
      <c r="B133" s="83">
        <f t="shared" ref="B133:G133" si="10">SUM(B134:B136)</f>
        <v>0</v>
      </c>
      <c r="C133" s="83">
        <f t="shared" si="10"/>
        <v>0</v>
      </c>
      <c r="D133" s="83">
        <f t="shared" si="10"/>
        <v>0</v>
      </c>
      <c r="E133" s="83">
        <f t="shared" si="10"/>
        <v>0</v>
      </c>
      <c r="F133" s="83">
        <f t="shared" si="10"/>
        <v>0</v>
      </c>
      <c r="G133" s="83">
        <f t="shared" si="10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1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1"/>
        <v>0</v>
      </c>
    </row>
    <row r="137" spans="1:7" x14ac:dyDescent="0.25">
      <c r="A137" s="84" t="s">
        <v>357</v>
      </c>
      <c r="B137" s="83">
        <f t="shared" ref="B137:G137" si="12">SUM(B138:B142,B144:B145)</f>
        <v>0</v>
      </c>
      <c r="C137" s="83">
        <f t="shared" si="12"/>
        <v>0</v>
      </c>
      <c r="D137" s="83">
        <f t="shared" si="12"/>
        <v>0</v>
      </c>
      <c r="E137" s="83">
        <f t="shared" si="12"/>
        <v>0</v>
      </c>
      <c r="F137" s="83">
        <f t="shared" si="12"/>
        <v>0</v>
      </c>
      <c r="G137" s="83">
        <f t="shared" si="1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3"/>
        <v>0</v>
      </c>
    </row>
    <row r="146" spans="1:7" x14ac:dyDescent="0.25">
      <c r="A146" s="84" t="s">
        <v>366</v>
      </c>
      <c r="B146" s="83">
        <f t="shared" ref="B146:G146" si="14">SUM(B147:B149)</f>
        <v>0</v>
      </c>
      <c r="C146" s="83">
        <f t="shared" si="14"/>
        <v>0</v>
      </c>
      <c r="D146" s="83">
        <f t="shared" si="14"/>
        <v>0</v>
      </c>
      <c r="E146" s="83">
        <f t="shared" si="14"/>
        <v>0</v>
      </c>
      <c r="F146" s="83">
        <f t="shared" si="14"/>
        <v>0</v>
      </c>
      <c r="G146" s="83">
        <f t="shared" si="14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15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15"/>
        <v>0</v>
      </c>
    </row>
    <row r="150" spans="1:7" x14ac:dyDescent="0.25">
      <c r="A150" s="84" t="s">
        <v>370</v>
      </c>
      <c r="B150" s="83">
        <f t="shared" ref="B150:G150" si="16">SUM(B151:B157)</f>
        <v>0</v>
      </c>
      <c r="C150" s="83">
        <f t="shared" si="16"/>
        <v>0</v>
      </c>
      <c r="D150" s="83">
        <f t="shared" si="16"/>
        <v>0</v>
      </c>
      <c r="E150" s="83">
        <f t="shared" si="16"/>
        <v>0</v>
      </c>
      <c r="F150" s="83">
        <f t="shared" si="16"/>
        <v>0</v>
      </c>
      <c r="G150" s="83">
        <f t="shared" si="1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1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1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1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1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1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1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18">B9+B84</f>
        <v>731985912</v>
      </c>
      <c r="C159" s="90">
        <f t="shared" si="18"/>
        <v>20474632.720000003</v>
      </c>
      <c r="D159" s="90">
        <f t="shared" si="18"/>
        <v>752460544.72000003</v>
      </c>
      <c r="E159" s="90">
        <f t="shared" si="18"/>
        <v>139281948.74000001</v>
      </c>
      <c r="F159" s="90">
        <f t="shared" si="18"/>
        <v>138464443.93000001</v>
      </c>
      <c r="G159" s="90">
        <f t="shared" si="18"/>
        <v>613178595.98000002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tabSelected="1" zoomScale="75" zoomScaleNormal="75" workbookViewId="0">
      <selection activeCell="F38" sqref="F3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30">
        <f t="shared" ref="B9:G9" si="0">SUM(B10:B55)</f>
        <v>731985912</v>
      </c>
      <c r="C9" s="30">
        <f t="shared" si="0"/>
        <v>20474632.719999995</v>
      </c>
      <c r="D9" s="30">
        <f t="shared" si="0"/>
        <v>752460544.72000027</v>
      </c>
      <c r="E9" s="30">
        <f t="shared" si="0"/>
        <v>139281948.74000001</v>
      </c>
      <c r="F9" s="30">
        <f t="shared" si="0"/>
        <v>138464443.92999998</v>
      </c>
      <c r="G9" s="30">
        <f t="shared" si="0"/>
        <v>613178595.97999966</v>
      </c>
    </row>
    <row r="10" spans="1:7" x14ac:dyDescent="0.25">
      <c r="A10" s="63" t="s">
        <v>591</v>
      </c>
      <c r="B10" s="75">
        <v>12060284</v>
      </c>
      <c r="C10" s="75">
        <v>-41781.46</v>
      </c>
      <c r="D10" s="75">
        <v>12018502.539999999</v>
      </c>
      <c r="E10" s="75">
        <v>889944.93</v>
      </c>
      <c r="F10" s="75">
        <v>889944.93</v>
      </c>
      <c r="G10" s="75">
        <v>11128557.609999999</v>
      </c>
    </row>
    <row r="11" spans="1:7" x14ac:dyDescent="0.25">
      <c r="A11" s="63" t="s">
        <v>592</v>
      </c>
      <c r="B11" s="75">
        <v>149034400</v>
      </c>
      <c r="C11" s="75">
        <v>174460.9</v>
      </c>
      <c r="D11" s="75">
        <v>149208860.90000001</v>
      </c>
      <c r="E11" s="75">
        <v>27233692.530000001</v>
      </c>
      <c r="F11" s="75">
        <v>27233692.530000001</v>
      </c>
      <c r="G11" s="75">
        <v>121975168.37</v>
      </c>
    </row>
    <row r="12" spans="1:7" x14ac:dyDescent="0.25">
      <c r="A12" s="63" t="s">
        <v>593</v>
      </c>
      <c r="B12" s="75">
        <v>28406842</v>
      </c>
      <c r="C12" s="75">
        <v>-4613605.57</v>
      </c>
      <c r="D12" s="75">
        <v>23793236.43</v>
      </c>
      <c r="E12" s="75">
        <v>4005052.89</v>
      </c>
      <c r="F12" s="75">
        <v>4005052.89</v>
      </c>
      <c r="G12" s="75">
        <v>19788183.539999999</v>
      </c>
    </row>
    <row r="13" spans="1:7" x14ac:dyDescent="0.25">
      <c r="A13" s="63" t="s">
        <v>594</v>
      </c>
      <c r="B13" s="75">
        <v>14355155</v>
      </c>
      <c r="C13" s="75">
        <v>-80089.87</v>
      </c>
      <c r="D13" s="75">
        <v>14275065.130000001</v>
      </c>
      <c r="E13" s="75">
        <v>2422966.29</v>
      </c>
      <c r="F13" s="75">
        <v>2422966.29</v>
      </c>
      <c r="G13" s="75">
        <v>11852098.84</v>
      </c>
    </row>
    <row r="14" spans="1:7" x14ac:dyDescent="0.25">
      <c r="A14" s="63" t="s">
        <v>595</v>
      </c>
      <c r="B14" s="75">
        <v>950112</v>
      </c>
      <c r="C14" s="75">
        <v>-7</v>
      </c>
      <c r="D14" s="75">
        <v>950105</v>
      </c>
      <c r="E14" s="75">
        <v>212570.95</v>
      </c>
      <c r="F14" s="75">
        <v>212570.95</v>
      </c>
      <c r="G14" s="75">
        <v>737534.05</v>
      </c>
    </row>
    <row r="15" spans="1:7" x14ac:dyDescent="0.25">
      <c r="A15" s="63" t="s">
        <v>596</v>
      </c>
      <c r="B15" s="75">
        <v>57765256</v>
      </c>
      <c r="C15" s="75">
        <v>217340.97</v>
      </c>
      <c r="D15" s="75">
        <v>57982596.969999999</v>
      </c>
      <c r="E15" s="75">
        <v>11037635.9</v>
      </c>
      <c r="F15" s="75">
        <v>11037635.9</v>
      </c>
      <c r="G15" s="75">
        <v>46944961.07</v>
      </c>
    </row>
    <row r="16" spans="1:7" x14ac:dyDescent="0.25">
      <c r="A16" s="63" t="s">
        <v>597</v>
      </c>
      <c r="B16" s="75">
        <v>7441094</v>
      </c>
      <c r="C16" s="75">
        <v>10538.33</v>
      </c>
      <c r="D16" s="75">
        <v>7451632.3300000001</v>
      </c>
      <c r="E16" s="75">
        <v>1368839.29</v>
      </c>
      <c r="F16" s="75">
        <v>1368839.29</v>
      </c>
      <c r="G16" s="75">
        <v>6082793.04</v>
      </c>
    </row>
    <row r="17" spans="1:7" x14ac:dyDescent="0.25">
      <c r="A17" s="63" t="s">
        <v>598</v>
      </c>
      <c r="B17" s="75">
        <v>0</v>
      </c>
      <c r="C17" s="75">
        <v>4547213.8600000003</v>
      </c>
      <c r="D17" s="75">
        <v>4547213.8600000003</v>
      </c>
      <c r="E17" s="75">
        <v>1052998.68</v>
      </c>
      <c r="F17" s="75">
        <v>1052998.68</v>
      </c>
      <c r="G17" s="75">
        <v>3494215.1800000006</v>
      </c>
    </row>
    <row r="18" spans="1:7" x14ac:dyDescent="0.25">
      <c r="A18" s="63" t="s">
        <v>599</v>
      </c>
      <c r="B18" s="75">
        <v>9196766</v>
      </c>
      <c r="C18" s="75">
        <v>313878.7</v>
      </c>
      <c r="D18" s="75">
        <v>9510644.6999999993</v>
      </c>
      <c r="E18" s="75">
        <v>1886710.52</v>
      </c>
      <c r="F18" s="75">
        <v>1886710.52</v>
      </c>
      <c r="G18" s="75">
        <v>7623934.1799999997</v>
      </c>
    </row>
    <row r="19" spans="1:7" x14ac:dyDescent="0.25">
      <c r="A19" s="63" t="s">
        <v>600</v>
      </c>
      <c r="B19" s="75">
        <v>19477378</v>
      </c>
      <c r="C19" s="75">
        <v>196505.7</v>
      </c>
      <c r="D19" s="75">
        <v>19673883.699999999</v>
      </c>
      <c r="E19" s="75">
        <v>4338049.43</v>
      </c>
      <c r="F19" s="75">
        <v>4338049.43</v>
      </c>
      <c r="G19" s="75">
        <v>15335834.27</v>
      </c>
    </row>
    <row r="20" spans="1:7" x14ac:dyDescent="0.25">
      <c r="A20" s="63" t="s">
        <v>601</v>
      </c>
      <c r="B20" s="75">
        <v>5660060</v>
      </c>
      <c r="C20" s="75">
        <v>1453487.49</v>
      </c>
      <c r="D20" s="75">
        <v>7113547.4900000002</v>
      </c>
      <c r="E20" s="75">
        <v>1280793.32</v>
      </c>
      <c r="F20" s="75">
        <v>1280793.32</v>
      </c>
      <c r="G20" s="75">
        <v>5832754.1699999999</v>
      </c>
    </row>
    <row r="21" spans="1:7" x14ac:dyDescent="0.25">
      <c r="A21" s="63" t="s">
        <v>602</v>
      </c>
      <c r="B21" s="75">
        <v>8988035</v>
      </c>
      <c r="C21" s="75">
        <v>15661.62</v>
      </c>
      <c r="D21" s="75">
        <v>9003696.6199999992</v>
      </c>
      <c r="E21" s="75">
        <v>1884731.67</v>
      </c>
      <c r="F21" s="75">
        <v>1884731.67</v>
      </c>
      <c r="G21" s="75">
        <v>7118964.9499999993</v>
      </c>
    </row>
    <row r="22" spans="1:7" x14ac:dyDescent="0.25">
      <c r="A22" s="63" t="s">
        <v>603</v>
      </c>
      <c r="B22" s="75">
        <v>5111887</v>
      </c>
      <c r="C22" s="75">
        <v>-13482.56</v>
      </c>
      <c r="D22" s="75">
        <v>5098404.4400000004</v>
      </c>
      <c r="E22" s="75">
        <v>1059155.6399999999</v>
      </c>
      <c r="F22" s="75">
        <v>1059155.6399999999</v>
      </c>
      <c r="G22" s="75">
        <v>4039248.8000000007</v>
      </c>
    </row>
    <row r="23" spans="1:7" x14ac:dyDescent="0.25">
      <c r="A23" s="63" t="s">
        <v>604</v>
      </c>
      <c r="B23" s="75">
        <v>9068257</v>
      </c>
      <c r="C23" s="75">
        <v>207678.6</v>
      </c>
      <c r="D23" s="75">
        <v>9275935.5999999996</v>
      </c>
      <c r="E23" s="75">
        <v>1842754.88</v>
      </c>
      <c r="F23" s="75">
        <v>1842754.88</v>
      </c>
      <c r="G23" s="75">
        <v>7433180.7199999997</v>
      </c>
    </row>
    <row r="24" spans="1:7" x14ac:dyDescent="0.25">
      <c r="A24" s="63" t="s">
        <v>605</v>
      </c>
      <c r="B24" s="75">
        <v>5879350</v>
      </c>
      <c r="C24" s="75">
        <v>27665.81</v>
      </c>
      <c r="D24" s="75">
        <v>5907015.8099999996</v>
      </c>
      <c r="E24" s="75">
        <v>1277756.8600000001</v>
      </c>
      <c r="F24" s="75">
        <v>1277756.8600000001</v>
      </c>
      <c r="G24" s="75">
        <v>4629258.9499999993</v>
      </c>
    </row>
    <row r="25" spans="1:7" x14ac:dyDescent="0.25">
      <c r="A25" s="63" t="s">
        <v>606</v>
      </c>
      <c r="B25" s="75">
        <v>20196225</v>
      </c>
      <c r="C25" s="75">
        <v>8083981.4699999997</v>
      </c>
      <c r="D25" s="75">
        <v>28280206.469999999</v>
      </c>
      <c r="E25" s="75">
        <v>2423672.0699999998</v>
      </c>
      <c r="F25" s="75">
        <v>2110357.7400000002</v>
      </c>
      <c r="G25" s="75">
        <v>25856534.399999999</v>
      </c>
    </row>
    <row r="26" spans="1:7" x14ac:dyDescent="0.25">
      <c r="A26" s="63" t="s">
        <v>607</v>
      </c>
      <c r="B26" s="75">
        <v>11644660</v>
      </c>
      <c r="C26" s="75">
        <v>875938.17</v>
      </c>
      <c r="D26" s="75">
        <v>12520598.17</v>
      </c>
      <c r="E26" s="75">
        <v>3179217.43</v>
      </c>
      <c r="F26" s="75">
        <v>3179217.43</v>
      </c>
      <c r="G26" s="75">
        <v>9341380.7400000002</v>
      </c>
    </row>
    <row r="27" spans="1:7" x14ac:dyDescent="0.25">
      <c r="A27" s="63" t="s">
        <v>608</v>
      </c>
      <c r="B27" s="75">
        <v>9488821</v>
      </c>
      <c r="C27" s="75">
        <v>3847.79</v>
      </c>
      <c r="D27" s="75">
        <v>9492668.7899999991</v>
      </c>
      <c r="E27" s="75">
        <v>2067636.3</v>
      </c>
      <c r="F27" s="75">
        <v>2067636.3</v>
      </c>
      <c r="G27" s="75">
        <v>7425032.4899999993</v>
      </c>
    </row>
    <row r="28" spans="1:7" x14ac:dyDescent="0.25">
      <c r="A28" s="63" t="s">
        <v>609</v>
      </c>
      <c r="B28" s="75">
        <v>19536014</v>
      </c>
      <c r="C28" s="75">
        <v>3265121.27</v>
      </c>
      <c r="D28" s="75">
        <v>22801135.27</v>
      </c>
      <c r="E28" s="75">
        <v>2257696.54</v>
      </c>
      <c r="F28" s="75">
        <v>2257696.54</v>
      </c>
      <c r="G28" s="75">
        <v>20543438.73</v>
      </c>
    </row>
    <row r="29" spans="1:7" x14ac:dyDescent="0.25">
      <c r="A29" s="63" t="s">
        <v>610</v>
      </c>
      <c r="B29" s="75">
        <v>57931277</v>
      </c>
      <c r="C29" s="75">
        <v>4683658</v>
      </c>
      <c r="D29" s="75">
        <v>62614935</v>
      </c>
      <c r="E29" s="75">
        <v>11306380.289999999</v>
      </c>
      <c r="F29" s="75">
        <v>11029064.470000001</v>
      </c>
      <c r="G29" s="75">
        <v>51308554.710000001</v>
      </c>
    </row>
    <row r="30" spans="1:7" x14ac:dyDescent="0.25">
      <c r="A30" s="63" t="s">
        <v>611</v>
      </c>
      <c r="B30" s="75">
        <v>4093946</v>
      </c>
      <c r="C30" s="75">
        <v>-480998.35</v>
      </c>
      <c r="D30" s="75">
        <v>3612947.65</v>
      </c>
      <c r="E30" s="75">
        <v>736272.38</v>
      </c>
      <c r="F30" s="75">
        <v>736272.38</v>
      </c>
      <c r="G30" s="75">
        <v>2876675.27</v>
      </c>
    </row>
    <row r="31" spans="1:7" x14ac:dyDescent="0.25">
      <c r="A31" s="63" t="s">
        <v>612</v>
      </c>
      <c r="B31" s="75">
        <v>6857451</v>
      </c>
      <c r="C31" s="75">
        <v>737848.4</v>
      </c>
      <c r="D31" s="75">
        <v>7595299.4000000004</v>
      </c>
      <c r="E31" s="75">
        <v>1908617.38</v>
      </c>
      <c r="F31" s="75">
        <v>1908617.38</v>
      </c>
      <c r="G31" s="75">
        <v>5686682.0200000005</v>
      </c>
    </row>
    <row r="32" spans="1:7" x14ac:dyDescent="0.25">
      <c r="A32" s="63" t="s">
        <v>613</v>
      </c>
      <c r="B32" s="75">
        <v>5249721</v>
      </c>
      <c r="C32" s="75">
        <v>-62796.6</v>
      </c>
      <c r="D32" s="75">
        <v>5186924.4000000004</v>
      </c>
      <c r="E32" s="75">
        <v>987439.45</v>
      </c>
      <c r="F32" s="75">
        <v>987439.45</v>
      </c>
      <c r="G32" s="75">
        <v>4199484.95</v>
      </c>
    </row>
    <row r="33" spans="1:7" x14ac:dyDescent="0.25">
      <c r="A33" s="63" t="s">
        <v>614</v>
      </c>
      <c r="B33" s="75">
        <v>36091315</v>
      </c>
      <c r="C33" s="75">
        <v>-1227056.1200000001</v>
      </c>
      <c r="D33" s="75">
        <v>34864258.880000003</v>
      </c>
      <c r="E33" s="75">
        <v>4400659.1100000003</v>
      </c>
      <c r="F33" s="75">
        <v>4301180.99</v>
      </c>
      <c r="G33" s="75">
        <v>30463599.770000003</v>
      </c>
    </row>
    <row r="34" spans="1:7" x14ac:dyDescent="0.25">
      <c r="A34" s="63" t="s">
        <v>615</v>
      </c>
      <c r="B34" s="75">
        <v>7537130</v>
      </c>
      <c r="C34" s="75">
        <v>27155.89</v>
      </c>
      <c r="D34" s="75">
        <v>7564285.8899999997</v>
      </c>
      <c r="E34" s="75">
        <v>1541216.96</v>
      </c>
      <c r="F34" s="75">
        <v>1541216.96</v>
      </c>
      <c r="G34" s="75">
        <v>6023068.9299999997</v>
      </c>
    </row>
    <row r="35" spans="1:7" x14ac:dyDescent="0.25">
      <c r="A35" s="63" t="s">
        <v>616</v>
      </c>
      <c r="B35" s="75">
        <v>3830083</v>
      </c>
      <c r="C35" s="75">
        <v>639259.5</v>
      </c>
      <c r="D35" s="75">
        <v>4469342.5</v>
      </c>
      <c r="E35" s="75">
        <v>934051.92</v>
      </c>
      <c r="F35" s="75">
        <v>933915.58</v>
      </c>
      <c r="G35" s="75">
        <v>3535290.58</v>
      </c>
    </row>
    <row r="36" spans="1:7" x14ac:dyDescent="0.25">
      <c r="A36" s="63" t="s">
        <v>617</v>
      </c>
      <c r="B36" s="75">
        <v>4058057.5</v>
      </c>
      <c r="C36" s="75">
        <v>-1533683.72</v>
      </c>
      <c r="D36" s="75">
        <v>2524373.7800000003</v>
      </c>
      <c r="E36" s="75">
        <v>492288.5</v>
      </c>
      <c r="F36" s="75">
        <v>491832.14</v>
      </c>
      <c r="G36" s="75">
        <v>2032085.2800000003</v>
      </c>
    </row>
    <row r="37" spans="1:7" x14ac:dyDescent="0.25">
      <c r="A37" s="63" t="s">
        <v>618</v>
      </c>
      <c r="B37" s="75">
        <v>3466277.5</v>
      </c>
      <c r="C37" s="75">
        <v>62097.72</v>
      </c>
      <c r="D37" s="75">
        <v>3528375.22</v>
      </c>
      <c r="E37" s="75">
        <v>624272.39</v>
      </c>
      <c r="F37" s="75">
        <v>623774.81999999995</v>
      </c>
      <c r="G37" s="75">
        <v>2904102.83</v>
      </c>
    </row>
    <row r="38" spans="1:7" x14ac:dyDescent="0.25">
      <c r="A38" s="63" t="s">
        <v>619</v>
      </c>
      <c r="B38" s="75">
        <v>7690661</v>
      </c>
      <c r="C38" s="75">
        <v>2615475.7000000002</v>
      </c>
      <c r="D38" s="75">
        <v>10306136.699999999</v>
      </c>
      <c r="E38" s="75">
        <v>2320004.2799999998</v>
      </c>
      <c r="F38" s="75">
        <v>2309623.7200000002</v>
      </c>
      <c r="G38" s="75">
        <v>7986132.4199999999</v>
      </c>
    </row>
    <row r="39" spans="1:7" x14ac:dyDescent="0.25">
      <c r="A39" s="63" t="s">
        <v>620</v>
      </c>
      <c r="B39" s="75">
        <v>6832730</v>
      </c>
      <c r="C39" s="75">
        <v>1070719.3799999999</v>
      </c>
      <c r="D39" s="75">
        <v>7903449.3799999999</v>
      </c>
      <c r="E39" s="75">
        <v>1806473.05</v>
      </c>
      <c r="F39" s="75">
        <v>1803339.11</v>
      </c>
      <c r="G39" s="75">
        <v>6096976.3300000001</v>
      </c>
    </row>
    <row r="40" spans="1:7" x14ac:dyDescent="0.25">
      <c r="A40" s="63" t="s">
        <v>621</v>
      </c>
      <c r="B40" s="75">
        <v>19608382</v>
      </c>
      <c r="C40" s="75">
        <v>-8837134.9199999999</v>
      </c>
      <c r="D40" s="75">
        <v>10771247.08</v>
      </c>
      <c r="E40" s="75">
        <v>2512435.2400000002</v>
      </c>
      <c r="F40" s="75">
        <v>2510630.41</v>
      </c>
      <c r="G40" s="75">
        <v>8258811.8399999999</v>
      </c>
    </row>
    <row r="41" spans="1:7" x14ac:dyDescent="0.25">
      <c r="A41" s="63" t="s">
        <v>622</v>
      </c>
      <c r="B41" s="75">
        <v>22646447</v>
      </c>
      <c r="C41" s="75">
        <v>2723628.58</v>
      </c>
      <c r="D41" s="75">
        <v>25370075.579999998</v>
      </c>
      <c r="E41" s="75">
        <v>5355835.0199999996</v>
      </c>
      <c r="F41" s="75">
        <v>5347667.71</v>
      </c>
      <c r="G41" s="75">
        <v>20014240.559999999</v>
      </c>
    </row>
    <row r="42" spans="1:7" x14ac:dyDescent="0.25">
      <c r="A42" s="63" t="s">
        <v>623</v>
      </c>
      <c r="B42" s="75">
        <v>32622030</v>
      </c>
      <c r="C42" s="75">
        <v>-1417461.51</v>
      </c>
      <c r="D42" s="75">
        <v>31204568.489999998</v>
      </c>
      <c r="E42" s="75">
        <v>7178052.71</v>
      </c>
      <c r="F42" s="75">
        <v>7164288.8600000003</v>
      </c>
      <c r="G42" s="75">
        <v>24026515.779999997</v>
      </c>
    </row>
    <row r="43" spans="1:7" x14ac:dyDescent="0.25">
      <c r="A43" s="63" t="s">
        <v>624</v>
      </c>
      <c r="B43" s="75">
        <v>29011122</v>
      </c>
      <c r="C43" s="75">
        <v>1366681.19</v>
      </c>
      <c r="D43" s="75">
        <v>30377803.190000001</v>
      </c>
      <c r="E43" s="75">
        <v>6684573.3499999996</v>
      </c>
      <c r="F43" s="75">
        <v>6671530.3300000001</v>
      </c>
      <c r="G43" s="75">
        <v>23693229.840000004</v>
      </c>
    </row>
    <row r="44" spans="1:7" x14ac:dyDescent="0.25">
      <c r="A44" s="63" t="s">
        <v>625</v>
      </c>
      <c r="B44" s="75">
        <v>5367486.5</v>
      </c>
      <c r="C44" s="75">
        <v>1234289.3500000001</v>
      </c>
      <c r="D44" s="75">
        <v>6601775.8499999996</v>
      </c>
      <c r="E44" s="75">
        <v>1220842.42</v>
      </c>
      <c r="F44" s="75">
        <v>1218886.83</v>
      </c>
      <c r="G44" s="75">
        <v>5380933.4299999997</v>
      </c>
    </row>
    <row r="45" spans="1:7" x14ac:dyDescent="0.25">
      <c r="A45" s="63" t="s">
        <v>626</v>
      </c>
      <c r="B45" s="75">
        <v>3023588</v>
      </c>
      <c r="C45" s="75">
        <v>154203.32</v>
      </c>
      <c r="D45" s="75">
        <v>3177791.32</v>
      </c>
      <c r="E45" s="75">
        <v>558861.55000000005</v>
      </c>
      <c r="F45" s="75">
        <v>558364</v>
      </c>
      <c r="G45" s="75">
        <v>2618929.7699999996</v>
      </c>
    </row>
    <row r="46" spans="1:7" x14ac:dyDescent="0.25">
      <c r="A46" s="63" t="s">
        <v>627</v>
      </c>
      <c r="B46" s="75">
        <v>19047595</v>
      </c>
      <c r="C46" s="75">
        <v>-426662.05</v>
      </c>
      <c r="D46" s="75">
        <v>18620932.949999999</v>
      </c>
      <c r="E46" s="75">
        <v>4724424.53</v>
      </c>
      <c r="F46" s="75">
        <v>4715873.1100000003</v>
      </c>
      <c r="G46" s="75">
        <v>13896508.419999998</v>
      </c>
    </row>
    <row r="47" spans="1:7" x14ac:dyDescent="0.25">
      <c r="A47" s="63" t="s">
        <v>628</v>
      </c>
      <c r="B47" s="75">
        <v>3559831</v>
      </c>
      <c r="C47" s="75">
        <v>107142.17</v>
      </c>
      <c r="D47" s="75">
        <v>3666973.17</v>
      </c>
      <c r="E47" s="75">
        <v>523128.43</v>
      </c>
      <c r="F47" s="75">
        <v>522630.86</v>
      </c>
      <c r="G47" s="75">
        <v>3143844.7399999998</v>
      </c>
    </row>
    <row r="48" spans="1:7" x14ac:dyDescent="0.25">
      <c r="A48" s="63" t="s">
        <v>629</v>
      </c>
      <c r="B48" s="75">
        <v>7547519.5</v>
      </c>
      <c r="C48" s="75">
        <v>1657069.34</v>
      </c>
      <c r="D48" s="75">
        <v>9204588.8399999999</v>
      </c>
      <c r="E48" s="75">
        <v>1879845.88</v>
      </c>
      <c r="F48" s="75">
        <v>1876459.37</v>
      </c>
      <c r="G48" s="75">
        <v>7324742.96</v>
      </c>
    </row>
    <row r="49" spans="1:7" x14ac:dyDescent="0.25">
      <c r="A49" s="63" t="s">
        <v>630</v>
      </c>
      <c r="B49" s="75">
        <v>4054180</v>
      </c>
      <c r="C49" s="75">
        <v>179078.51</v>
      </c>
      <c r="D49" s="75">
        <v>4233258.51</v>
      </c>
      <c r="E49" s="75">
        <v>838821.62</v>
      </c>
      <c r="F49" s="75">
        <v>837420.89</v>
      </c>
      <c r="G49" s="75">
        <v>3394436.8899999997</v>
      </c>
    </row>
    <row r="50" spans="1:7" x14ac:dyDescent="0.25">
      <c r="A50" s="63" t="s">
        <v>631</v>
      </c>
      <c r="B50" s="75">
        <v>4952038</v>
      </c>
      <c r="C50" s="75">
        <v>-317374.90000000002</v>
      </c>
      <c r="D50" s="75">
        <v>4634663.0999999996</v>
      </c>
      <c r="E50" s="75">
        <v>874662.43</v>
      </c>
      <c r="F50" s="75">
        <v>873093.21</v>
      </c>
      <c r="G50" s="75">
        <v>3760000.6699999995</v>
      </c>
    </row>
    <row r="51" spans="1:7" x14ac:dyDescent="0.25">
      <c r="A51" s="63" t="s">
        <v>632</v>
      </c>
      <c r="B51" s="75">
        <v>6765232</v>
      </c>
      <c r="C51" s="75">
        <v>-603285.11</v>
      </c>
      <c r="D51" s="75">
        <v>6161946.8899999997</v>
      </c>
      <c r="E51" s="75">
        <v>1151109.1000000001</v>
      </c>
      <c r="F51" s="75">
        <v>1150511.25</v>
      </c>
      <c r="G51" s="75">
        <v>5010837.7899999991</v>
      </c>
    </row>
    <row r="52" spans="1:7" x14ac:dyDescent="0.25">
      <c r="A52" s="63" t="s">
        <v>633</v>
      </c>
      <c r="B52" s="75">
        <v>16644855</v>
      </c>
      <c r="C52" s="75">
        <v>-1301112.51</v>
      </c>
      <c r="D52" s="75">
        <v>15343742.49</v>
      </c>
      <c r="E52" s="75">
        <v>2871303.12</v>
      </c>
      <c r="F52" s="75">
        <v>2842522.87</v>
      </c>
      <c r="G52" s="75">
        <v>12472439.370000001</v>
      </c>
    </row>
    <row r="53" spans="1:7" x14ac:dyDescent="0.25">
      <c r="A53" s="63" t="s">
        <v>634</v>
      </c>
      <c r="B53" s="75">
        <v>4988940</v>
      </c>
      <c r="C53" s="75">
        <v>-157639.74</v>
      </c>
      <c r="D53" s="75">
        <v>4831300.26</v>
      </c>
      <c r="E53" s="75">
        <v>1108216.46</v>
      </c>
      <c r="F53" s="75">
        <v>1088728.3400000001</v>
      </c>
      <c r="G53" s="75">
        <v>3723083.8</v>
      </c>
    </row>
    <row r="54" spans="1:7" x14ac:dyDescent="0.25">
      <c r="A54" s="63" t="s">
        <v>635</v>
      </c>
      <c r="B54" s="75">
        <v>10460236</v>
      </c>
      <c r="C54" s="75">
        <v>3334224.5</v>
      </c>
      <c r="D54" s="75">
        <v>13794460.5</v>
      </c>
      <c r="E54" s="75">
        <v>1864917.77</v>
      </c>
      <c r="F54" s="75">
        <v>1862478.17</v>
      </c>
      <c r="G54" s="75">
        <v>11929542.73</v>
      </c>
    </row>
    <row r="55" spans="1:7" x14ac:dyDescent="0.25">
      <c r="A55" s="63" t="s">
        <v>636</v>
      </c>
      <c r="B55" s="75">
        <v>3787185</v>
      </c>
      <c r="C55" s="75">
        <v>1602952.48</v>
      </c>
      <c r="D55" s="75">
        <v>5390137.4800000004</v>
      </c>
      <c r="E55" s="75">
        <v>1155367.28</v>
      </c>
      <c r="F55" s="75">
        <v>1148518.93</v>
      </c>
      <c r="G55" s="75">
        <v>4234770.2</v>
      </c>
    </row>
    <row r="56" spans="1:7" x14ac:dyDescent="0.25">
      <c r="A56" s="63"/>
      <c r="B56" s="75"/>
      <c r="C56" s="75"/>
      <c r="D56" s="75"/>
      <c r="E56" s="75"/>
      <c r="F56" s="75"/>
      <c r="G56" s="75"/>
    </row>
    <row r="57" spans="1:7" x14ac:dyDescent="0.25">
      <c r="A57" s="3" t="s">
        <v>391</v>
      </c>
      <c r="B57" s="4">
        <f>SUM(B58:B65)</f>
        <v>0</v>
      </c>
      <c r="C57" s="4">
        <f t="shared" ref="C57:G57" si="1">SUM(C58:C65)</f>
        <v>0</v>
      </c>
      <c r="D57" s="4">
        <f t="shared" si="1"/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</row>
    <row r="58" spans="1:7" x14ac:dyDescent="0.25">
      <c r="A58" s="63" t="s">
        <v>383</v>
      </c>
      <c r="B58" s="75"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</row>
    <row r="59" spans="1:7" x14ac:dyDescent="0.25">
      <c r="A59" s="63" t="s">
        <v>384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385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386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387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388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389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31" t="s">
        <v>150</v>
      </c>
      <c r="B66" s="49"/>
      <c r="C66" s="49"/>
      <c r="D66" s="49"/>
      <c r="E66" s="49"/>
      <c r="F66" s="49"/>
      <c r="G66" s="49"/>
    </row>
    <row r="67" spans="1:7" x14ac:dyDescent="0.25">
      <c r="A67" s="3" t="s">
        <v>379</v>
      </c>
      <c r="B67" s="4">
        <f t="shared" ref="B67:G67" si="2">SUM(B57,B9)</f>
        <v>731985912</v>
      </c>
      <c r="C67" s="4">
        <f t="shared" si="2"/>
        <v>20474632.719999995</v>
      </c>
      <c r="D67" s="4">
        <f t="shared" si="2"/>
        <v>752460544.72000027</v>
      </c>
      <c r="E67" s="4">
        <f t="shared" si="2"/>
        <v>139281948.74000001</v>
      </c>
      <c r="F67" s="4">
        <f t="shared" si="2"/>
        <v>138464443.92999998</v>
      </c>
      <c r="G67" s="4">
        <f t="shared" si="2"/>
        <v>613178595.97999966</v>
      </c>
    </row>
    <row r="68" spans="1:7" x14ac:dyDescent="0.25">
      <c r="A68" s="55"/>
      <c r="B68" s="55"/>
      <c r="C68" s="55"/>
      <c r="D68" s="55"/>
      <c r="E68" s="55"/>
      <c r="F68" s="55"/>
      <c r="G68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H56" sqref="H5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90"/>
    </row>
    <row r="9" spans="1:7" ht="16.5" customHeight="1" x14ac:dyDescent="0.25">
      <c r="A9" s="26" t="s">
        <v>397</v>
      </c>
      <c r="B9" s="30">
        <f>SUM(B10,B19,B27,B37)</f>
        <v>731985912</v>
      </c>
      <c r="C9" s="30">
        <f t="shared" ref="C9:G9" si="0">SUM(C10,C19,C27,C37)</f>
        <v>20474632.719999999</v>
      </c>
      <c r="D9" s="30">
        <f t="shared" si="0"/>
        <v>752460544.72000003</v>
      </c>
      <c r="E9" s="30">
        <f t="shared" si="0"/>
        <v>139281948.74000001</v>
      </c>
      <c r="F9" s="30">
        <f t="shared" si="0"/>
        <v>138464443.93000001</v>
      </c>
      <c r="G9" s="30">
        <f t="shared" si="0"/>
        <v>613178595.98000002</v>
      </c>
    </row>
    <row r="10" spans="1:7" ht="15" customHeight="1" x14ac:dyDescent="0.25">
      <c r="A10" s="58" t="s">
        <v>398</v>
      </c>
      <c r="B10" s="47">
        <v>731985912</v>
      </c>
      <c r="C10" s="47">
        <v>20474632.719999999</v>
      </c>
      <c r="D10" s="47">
        <v>752460544.72000003</v>
      </c>
      <c r="E10" s="47">
        <v>139281948.74000001</v>
      </c>
      <c r="F10" s="47">
        <v>138464443.93000001</v>
      </c>
      <c r="G10" s="47">
        <v>613178595.98000002</v>
      </c>
    </row>
    <row r="11" spans="1:7" x14ac:dyDescent="0.25">
      <c r="A11" s="77" t="s">
        <v>399</v>
      </c>
      <c r="B11" s="47">
        <v>731985912</v>
      </c>
      <c r="C11" s="47">
        <v>20474632.719999999</v>
      </c>
      <c r="D11" s="47">
        <v>752460544.72000003</v>
      </c>
      <c r="E11" s="47">
        <v>139281948.74000001</v>
      </c>
      <c r="F11" s="47">
        <v>138464443.93000001</v>
      </c>
      <c r="G11" s="47">
        <v>613178595.98000002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731985912</v>
      </c>
      <c r="C77" s="4">
        <f t="shared" ref="C77:G77" si="9">C43+C9</f>
        <v>20474632.719999999</v>
      </c>
      <c r="D77" s="4">
        <f t="shared" si="9"/>
        <v>752460544.72000003</v>
      </c>
      <c r="E77" s="4">
        <f t="shared" si="9"/>
        <v>139281948.74000001</v>
      </c>
      <c r="F77" s="4">
        <f t="shared" si="9"/>
        <v>138464443.93000001</v>
      </c>
      <c r="G77" s="4">
        <f t="shared" si="9"/>
        <v>613178595.98000002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H56" sqref="H5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00"/>
    </row>
    <row r="9" spans="1:7" ht="15.75" customHeight="1" x14ac:dyDescent="0.25">
      <c r="A9" s="26" t="s">
        <v>434</v>
      </c>
      <c r="B9" s="119">
        <f>SUM(B10,B11,B12,B15,B16,B19)</f>
        <v>524032451</v>
      </c>
      <c r="C9" s="119">
        <f t="shared" ref="C9:G9" si="0">SUM(C10,C11,C12,C15,C16,C19)</f>
        <v>2202467.2799999998</v>
      </c>
      <c r="D9" s="119">
        <f t="shared" si="0"/>
        <v>526234918.27999997</v>
      </c>
      <c r="E9" s="119">
        <f t="shared" si="0"/>
        <v>110766412.84999999</v>
      </c>
      <c r="F9" s="119">
        <f t="shared" si="0"/>
        <v>110453114.76000001</v>
      </c>
      <c r="G9" s="119">
        <f t="shared" si="0"/>
        <v>415468505.42999995</v>
      </c>
    </row>
    <row r="10" spans="1:7" x14ac:dyDescent="0.25">
      <c r="A10" s="58" t="s">
        <v>435</v>
      </c>
      <c r="B10" s="75">
        <v>524032451</v>
      </c>
      <c r="C10" s="75">
        <v>2202467.2799999998</v>
      </c>
      <c r="D10" s="75">
        <v>526234918.27999997</v>
      </c>
      <c r="E10" s="75">
        <v>110766412.84999999</v>
      </c>
      <c r="F10" s="75">
        <v>110453114.76000001</v>
      </c>
      <c r="G10" s="76">
        <v>415468505.42999995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524032451</v>
      </c>
      <c r="C33" s="119">
        <f t="shared" ref="C33:G33" si="8">C21+C9</f>
        <v>2202467.2799999998</v>
      </c>
      <c r="D33" s="119">
        <f t="shared" si="8"/>
        <v>526234918.27999997</v>
      </c>
      <c r="E33" s="119">
        <f t="shared" si="8"/>
        <v>110766412.84999999</v>
      </c>
      <c r="F33" s="119">
        <f t="shared" si="8"/>
        <v>110453114.76000001</v>
      </c>
      <c r="G33" s="119">
        <f t="shared" si="8"/>
        <v>415468505.42999995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E36" s="160"/>
      <c r="F36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2024-04-23T02:42:41Z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