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1EA6A779-7578-4727-8DAE-B363C5F58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  <sheet name="CFF" sheetId="3" r:id="rId2"/>
    <sheet name="CRI-COG-DEVENGADO" sheetId="2" r:id="rId3"/>
  </sheets>
  <definedNames>
    <definedName name="_xlnm._FilterDatabase" localSheetId="1" hidden="1">CFF!$A$1:$H$15</definedName>
    <definedName name="_xlnm.Print_Area" localSheetId="1">CFF!$A$1:$H$63</definedName>
    <definedName name="_xlnm.Print_Area" localSheetId="2">'CRI-COG-DEVENGADO'!$A$1:$O$63</definedName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D51" i="2"/>
  <c r="N50" i="2"/>
  <c r="J50" i="2"/>
  <c r="O50" i="2" s="1"/>
  <c r="N49" i="2"/>
  <c r="J49" i="2"/>
  <c r="O49" i="2" s="1"/>
  <c r="N48" i="2"/>
  <c r="J48" i="2"/>
  <c r="O48" i="2" s="1"/>
  <c r="N47" i="2"/>
  <c r="O47" i="2" s="1"/>
  <c r="J47" i="2"/>
  <c r="N46" i="2"/>
  <c r="J46" i="2"/>
  <c r="O46" i="2" s="1"/>
  <c r="N45" i="2"/>
  <c r="J45" i="2"/>
  <c r="O45" i="2" s="1"/>
  <c r="N44" i="2"/>
  <c r="J44" i="2"/>
  <c r="J41" i="2" s="1"/>
  <c r="N43" i="2"/>
  <c r="O43" i="2" s="1"/>
  <c r="J43" i="2"/>
  <c r="N42" i="2"/>
  <c r="N41" i="2" s="1"/>
  <c r="J42" i="2"/>
  <c r="O42" i="2" s="1"/>
  <c r="M41" i="2"/>
  <c r="L41" i="2"/>
  <c r="K41" i="2"/>
  <c r="I41" i="2"/>
  <c r="H41" i="2"/>
  <c r="G41" i="2"/>
  <c r="F41" i="2"/>
  <c r="E41" i="2"/>
  <c r="D41" i="2"/>
  <c r="C41" i="2"/>
  <c r="N40" i="2"/>
  <c r="J40" i="2"/>
  <c r="O40" i="2" s="1"/>
  <c r="N39" i="2"/>
  <c r="C39" i="2"/>
  <c r="J39" i="2" s="1"/>
  <c r="O39" i="2" s="1"/>
  <c r="N38" i="2"/>
  <c r="J38" i="2"/>
  <c r="O38" i="2" s="1"/>
  <c r="N37" i="2"/>
  <c r="C37" i="2"/>
  <c r="J37" i="2" s="1"/>
  <c r="O37" i="2" s="1"/>
  <c r="N36" i="2"/>
  <c r="J36" i="2"/>
  <c r="O36" i="2" s="1"/>
  <c r="N35" i="2"/>
  <c r="O35" i="2" s="1"/>
  <c r="J35" i="2"/>
  <c r="C35" i="2"/>
  <c r="O34" i="2"/>
  <c r="N34" i="2"/>
  <c r="J34" i="2"/>
  <c r="N33" i="2"/>
  <c r="J33" i="2"/>
  <c r="O33" i="2" s="1"/>
  <c r="N32" i="2"/>
  <c r="N30" i="2" s="1"/>
  <c r="J32" i="2"/>
  <c r="O31" i="2"/>
  <c r="N31" i="2"/>
  <c r="J31" i="2"/>
  <c r="M30" i="2"/>
  <c r="M51" i="2" s="1"/>
  <c r="L30" i="2"/>
  <c r="L51" i="2" s="1"/>
  <c r="K30" i="2"/>
  <c r="K51" i="2" s="1"/>
  <c r="I30" i="2"/>
  <c r="I51" i="2" s="1"/>
  <c r="H30" i="2"/>
  <c r="H51" i="2" s="1"/>
  <c r="G30" i="2"/>
  <c r="G51" i="2" s="1"/>
  <c r="F30" i="2"/>
  <c r="F51" i="2" s="1"/>
  <c r="E30" i="2"/>
  <c r="D30" i="2"/>
  <c r="H22" i="2"/>
  <c r="H21" i="2"/>
  <c r="E21" i="2"/>
  <c r="H20" i="2"/>
  <c r="E20" i="2"/>
  <c r="H19" i="2"/>
  <c r="H14" i="2" s="1"/>
  <c r="E19" i="2"/>
  <c r="H18" i="2"/>
  <c r="E18" i="2"/>
  <c r="H17" i="2"/>
  <c r="E17" i="2"/>
  <c r="H16" i="2"/>
  <c r="E16" i="2"/>
  <c r="H15" i="2"/>
  <c r="E15" i="2"/>
  <c r="E14" i="2" s="1"/>
  <c r="G14" i="2"/>
  <c r="F14" i="2"/>
  <c r="D14" i="2"/>
  <c r="C14" i="2"/>
  <c r="E13" i="2"/>
  <c r="H3" i="2"/>
  <c r="G3" i="2"/>
  <c r="G24" i="2" s="1"/>
  <c r="F3" i="2"/>
  <c r="F24" i="2" s="1"/>
  <c r="E3" i="2"/>
  <c r="E24" i="2" s="1"/>
  <c r="D3" i="2"/>
  <c r="D24" i="2" s="1"/>
  <c r="C3" i="2"/>
  <c r="C24" i="2" s="1"/>
  <c r="H41" i="3"/>
  <c r="G41" i="3"/>
  <c r="F41" i="3"/>
  <c r="E41" i="3"/>
  <c r="D41" i="3"/>
  <c r="C41" i="3"/>
  <c r="H40" i="3"/>
  <c r="G40" i="3"/>
  <c r="F40" i="3"/>
  <c r="H34" i="3"/>
  <c r="G34" i="3"/>
  <c r="F34" i="3"/>
  <c r="H33" i="3"/>
  <c r="H45" i="3" s="1"/>
  <c r="G33" i="3"/>
  <c r="G45" i="3" s="1"/>
  <c r="F33" i="3"/>
  <c r="F45" i="3" s="1"/>
  <c r="E33" i="3"/>
  <c r="E45" i="3" s="1"/>
  <c r="D33" i="3"/>
  <c r="D45" i="3" s="1"/>
  <c r="C33" i="3"/>
  <c r="C45" i="3" s="1"/>
  <c r="H26" i="3"/>
  <c r="G26" i="3"/>
  <c r="F26" i="3"/>
  <c r="E26" i="3"/>
  <c r="D26" i="3"/>
  <c r="C26" i="3"/>
  <c r="H25" i="3"/>
  <c r="E25" i="3"/>
  <c r="D25" i="3"/>
  <c r="D23" i="3"/>
  <c r="D22" i="3"/>
  <c r="D21" i="3"/>
  <c r="D20" i="3"/>
  <c r="H19" i="3"/>
  <c r="E19" i="3"/>
  <c r="E18" i="3" s="1"/>
  <c r="E30" i="3" s="1"/>
  <c r="D19" i="3"/>
  <c r="D18" i="3" s="1"/>
  <c r="D30" i="3" s="1"/>
  <c r="C19" i="3"/>
  <c r="C18" i="3" s="1"/>
  <c r="C30" i="3" s="1"/>
  <c r="H18" i="3"/>
  <c r="H30" i="3" s="1"/>
  <c r="G18" i="3"/>
  <c r="G30" i="3" s="1"/>
  <c r="F18" i="3"/>
  <c r="F30" i="3" s="1"/>
  <c r="H11" i="3"/>
  <c r="G11" i="3"/>
  <c r="F11" i="3"/>
  <c r="E11" i="3"/>
  <c r="D11" i="3"/>
  <c r="C11" i="3"/>
  <c r="E10" i="3"/>
  <c r="C4" i="3"/>
  <c r="E4" i="3" s="1"/>
  <c r="G3" i="3"/>
  <c r="G15" i="3" s="1"/>
  <c r="F3" i="3"/>
  <c r="F15" i="3" s="1"/>
  <c r="D3" i="3"/>
  <c r="D15" i="3" s="1"/>
  <c r="C3" i="3"/>
  <c r="C15" i="3" s="1"/>
  <c r="D35" i="1"/>
  <c r="C35" i="1"/>
  <c r="B35" i="1"/>
  <c r="D28" i="1"/>
  <c r="D27" i="1" s="1"/>
  <c r="D39" i="1" s="1"/>
  <c r="C28" i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  <c r="J30" i="2" l="1"/>
  <c r="J51" i="2" s="1"/>
  <c r="N51" i="2"/>
  <c r="O32" i="2"/>
  <c r="O30" i="2" s="1"/>
  <c r="O44" i="2"/>
  <c r="O41" i="2" s="1"/>
  <c r="C30" i="2"/>
  <c r="C51" i="2" s="1"/>
  <c r="H24" i="2"/>
  <c r="H4" i="3"/>
  <c r="H3" i="3" s="1"/>
  <c r="H15" i="3" s="1"/>
  <c r="E3" i="3"/>
  <c r="E15" i="3" s="1"/>
  <c r="O51" i="2" l="1"/>
</calcChain>
</file>

<file path=xl/sharedStrings.xml><?xml version="1.0" encoding="utf-8"?>
<sst xmlns="http://schemas.openxmlformats.org/spreadsheetml/2006/main" count="163" uniqueCount="60">
  <si>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</si>
  <si>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</si>
  <si>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</si>
  <si>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</si>
  <si>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</si>
  <si>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</si>
  <si>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</si>
  <si>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</si>
  <si>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</si>
  <si>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</si>
  <si>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</si>
  <si>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</si>
  <si>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</si>
  <si>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</si>
  <si>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</si>
  <si>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</si>
  <si>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</si>
  <si>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</si>
  <si>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</si>
  <si>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</si>
  <si>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</si>
  <si>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</si>
  <si>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</si>
  <si>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</si>
  <si>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</si>
  <si>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</si>
  <si>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</si>
  <si>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</si>
  <si>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</si>
  <si>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</si>
  <si>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</si>
  <si>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</si>
  <si>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</si>
  <si>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</si>
  <si>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</si>
  <si>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</si>
  <si>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Ampliaciones/ Reducciones</t>
  </si>
  <si>
    <t>Modificado</t>
  </si>
  <si>
    <t>CxC/
CxP</t>
  </si>
  <si>
    <t xml:space="preserve">Estimado </t>
  </si>
  <si>
    <t>Ampliaciones / Reducciones</t>
  </si>
  <si>
    <t>Recaudado</t>
  </si>
  <si>
    <t>CxC</t>
  </si>
  <si>
    <t>No etiquetado</t>
  </si>
  <si>
    <t>Financiamiento Externo</t>
  </si>
  <si>
    <t>Otros Recursos LD</t>
  </si>
  <si>
    <t>Otros Recursos TFE</t>
  </si>
  <si>
    <t>Total Ingreso</t>
  </si>
  <si>
    <t>Aprobado</t>
  </si>
  <si>
    <t>Pagado</t>
  </si>
  <si>
    <t>CxP</t>
  </si>
  <si>
    <t>Total Gasto</t>
  </si>
  <si>
    <t>CxC/CxP</t>
  </si>
  <si>
    <t>Total</t>
  </si>
  <si>
    <t>NE</t>
  </si>
  <si>
    <t>E</t>
  </si>
  <si>
    <t>Poder Legislativo del Estado de Guanajuato
Flujo de Fondos
Del 01 de Enero al 30 de Junio de 2024</t>
  </si>
  <si>
    <t>Poder Legislativo del Estado de Guanajuato
Flujo de Fondos (Fuente de Financiamiento)
Del 01 de Enero al 30 de Junio de 2024</t>
  </si>
  <si>
    <t>Poder Legislativo del Estado de Guanajuato
Flujo de Fondos (Rubro y Capítulo)
Del 01 de Enero al 30 de Junio de 2024</t>
  </si>
  <si>
    <t>Poder Legislativo del Estado de Guanajuato
Flujo de Fondos (Base Devengado)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</si>
</sst>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5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left" vertical="top"/>
      <protection locked="0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top"/>
      <protection locked="0"/>
    </xf>
    <xf numFmtId="4" fontId="3" fillId="2" borderId="12" xfId="0" applyNumberFormat="1" applyFont="1" applyFill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>
      <alignment vertical="center" wrapText="1"/>
    </xf>
    <xf numFmtId="0" fontId="3" fillId="0" borderId="0" xfId="2" applyFont="1" applyAlignment="1" applyProtection="1">
      <alignment horizontal="left" vertical="top"/>
      <protection locked="0"/>
    </xf>
    <xf numFmtId="4" fontId="2" fillId="0" borderId="0" xfId="0" applyNumberFormat="1" applyFont="1"/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48</xdr:row>
      <xdr:rowOff>92075</xdr:rowOff>
    </xdr:from>
    <xdr:to>
      <xdr:col>4</xdr:col>
      <xdr:colOff>3176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3886200" y="7854950"/>
          <a:ext cx="2679701" cy="711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1343025</xdr:colOff>
      <xdr:row>1</xdr:row>
      <xdr:rowOff>91153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04F62D-782F-2196-BAA9-8DF8E4366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43025" cy="824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76200</xdr:rowOff>
    </xdr:from>
    <xdr:to>
      <xdr:col>7</xdr:col>
      <xdr:colOff>511014</xdr:colOff>
      <xdr:row>0</xdr:row>
      <xdr:rowOff>719510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46B76-C83D-9C91-94E8-16FBB2FA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76200"/>
          <a:ext cx="1072989" cy="640135"/>
        </a:xfrm>
        <a:prstGeom prst="rect">
          <a:avLst/>
        </a:prstGeom>
      </xdr:spPr>
    </xdr:pic>
    <xdr:clientData/>
  </xdr:twoCellAnchor>
  <xdr:twoCellAnchor>
    <xdr:from>
      <xdr:col>0</xdr:col>
      <xdr:colOff>2034101</xdr:colOff>
      <xdr:row>51</xdr:row>
      <xdr:rowOff>0</xdr:rowOff>
    </xdr:from>
    <xdr:to>
      <xdr:col>0</xdr:col>
      <xdr:colOff>2580778</xdr:colOff>
      <xdr:row>52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63FC2171-7C19-45ED-8FE8-0B8D350145E5}"/>
            </a:ext>
          </a:extLst>
        </xdr:cNvPr>
        <xdr:cNvSpPr txBox="1"/>
      </xdr:nvSpPr>
      <xdr:spPr>
        <a:xfrm>
          <a:off x="2030926" y="6524625"/>
          <a:ext cx="553027" cy="226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232833</xdr:colOff>
      <xdr:row>56</xdr:row>
      <xdr:rowOff>16452</xdr:rowOff>
    </xdr:from>
    <xdr:to>
      <xdr:col>3</xdr:col>
      <xdr:colOff>700712</xdr:colOff>
      <xdr:row>56</xdr:row>
      <xdr:rowOff>16452</xdr:rowOff>
    </xdr:to>
    <xdr:cxnSp macro="">
      <xdr:nvCxnSpPr>
        <xdr:cNvPr id="17" name="4 Conector recto">
          <a:extLst>
            <a:ext uri="{FF2B5EF4-FFF2-40B4-BE49-F238E27FC236}">
              <a16:creationId xmlns:a16="http://schemas.microsoft.com/office/drawing/2014/main" id="{DAB6B903-DB0F-4550-A561-8978AA3A5B30}"/>
            </a:ext>
          </a:extLst>
        </xdr:cNvPr>
        <xdr:cNvCxnSpPr/>
      </xdr:nvCxnSpPr>
      <xdr:spPr>
        <a:xfrm>
          <a:off x="499533" y="857942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1221301</xdr:colOff>
      <xdr:row>52</xdr:row>
      <xdr:rowOff>0</xdr:rowOff>
    </xdr:from>
    <xdr:to>
      <xdr:col>2</xdr:col>
      <xdr:colOff>507503</xdr:colOff>
      <xdr:row>53</xdr:row>
      <xdr:rowOff>105833</xdr:rowOff>
    </xdr:to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A33AB7A0-10EB-4DAA-B758-BC45C2E75A28}"/>
            </a:ext>
          </a:extLst>
        </xdr:cNvPr>
        <xdr:cNvSpPr txBox="1"/>
      </xdr:nvSpPr>
      <xdr:spPr>
        <a:xfrm>
          <a:off x="1488001" y="80676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4</xdr:col>
      <xdr:colOff>668866</xdr:colOff>
      <xdr:row>56</xdr:row>
      <xdr:rowOff>28574</xdr:rowOff>
    </xdr:from>
    <xdr:to>
      <xdr:col>7</xdr:col>
      <xdr:colOff>571500</xdr:colOff>
      <xdr:row>56</xdr:row>
      <xdr:rowOff>28574</xdr:rowOff>
    </xdr:to>
    <xdr:cxnSp macro="">
      <xdr:nvCxnSpPr>
        <xdr:cNvPr id="19" name="4 Conector recto">
          <a:extLst>
            <a:ext uri="{FF2B5EF4-FFF2-40B4-BE49-F238E27FC236}">
              <a16:creationId xmlns:a16="http://schemas.microsoft.com/office/drawing/2014/main" id="{7D744CCD-55C7-4A7E-AB06-77D3F601E849}"/>
            </a:ext>
          </a:extLst>
        </xdr:cNvPr>
        <xdr:cNvCxnSpPr/>
      </xdr:nvCxnSpPr>
      <xdr:spPr>
        <a:xfrm flipV="1">
          <a:off x="3935941" y="8591549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415912</xdr:colOff>
      <xdr:row>52</xdr:row>
      <xdr:rowOff>0</xdr:rowOff>
    </xdr:from>
    <xdr:to>
      <xdr:col>6</xdr:col>
      <xdr:colOff>704850</xdr:colOff>
      <xdr:row>54</xdr:row>
      <xdr:rowOff>57150</xdr:rowOff>
    </xdr:to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id="{F4E7D8A9-45C8-4FDF-9755-A29A8BF4D29F}"/>
            </a:ext>
          </a:extLst>
        </xdr:cNvPr>
        <xdr:cNvSpPr txBox="1"/>
      </xdr:nvSpPr>
      <xdr:spPr>
        <a:xfrm>
          <a:off x="4483087" y="8067675"/>
          <a:ext cx="1089038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56</xdr:row>
      <xdr:rowOff>57150</xdr:rowOff>
    </xdr:from>
    <xdr:to>
      <xdr:col>3</xdr:col>
      <xdr:colOff>805256</xdr:colOff>
      <xdr:row>61</xdr:row>
      <xdr:rowOff>19049</xdr:rowOff>
    </xdr:to>
    <xdr:sp macro="" textlink="">
      <xdr:nvSpPr>
        <xdr:cNvPr id="21" name="9 CuadroTexto">
          <a:extLst>
            <a:ext uri="{FF2B5EF4-FFF2-40B4-BE49-F238E27FC236}">
              <a16:creationId xmlns:a16="http://schemas.microsoft.com/office/drawing/2014/main" id="{57FD95B7-259C-400B-9416-26958727EA3F}"/>
            </a:ext>
          </a:extLst>
        </xdr:cNvPr>
        <xdr:cNvSpPr txBox="1"/>
      </xdr:nvSpPr>
      <xdr:spPr>
        <a:xfrm>
          <a:off x="266700" y="8620125"/>
          <a:ext cx="295790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565149</xdr:colOff>
      <xdr:row>56</xdr:row>
      <xdr:rowOff>85725</xdr:rowOff>
    </xdr:from>
    <xdr:to>
      <xdr:col>8</xdr:col>
      <xdr:colOff>238124</xdr:colOff>
      <xdr:row>61</xdr:row>
      <xdr:rowOff>88899</xdr:rowOff>
    </xdr:to>
    <xdr:sp macro="" textlink="">
      <xdr:nvSpPr>
        <xdr:cNvPr id="22" name="9 CuadroTexto">
          <a:extLst>
            <a:ext uri="{FF2B5EF4-FFF2-40B4-BE49-F238E27FC236}">
              <a16:creationId xmlns:a16="http://schemas.microsoft.com/office/drawing/2014/main" id="{B9D3EDFB-33EC-4409-8657-8931AAB1C269}"/>
            </a:ext>
          </a:extLst>
        </xdr:cNvPr>
        <xdr:cNvSpPr txBox="1"/>
      </xdr:nvSpPr>
      <xdr:spPr>
        <a:xfrm>
          <a:off x="3689349" y="9515475"/>
          <a:ext cx="2720975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38806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3320FD-753D-C55D-B5AD-DA4D76D8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505656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66675</xdr:rowOff>
    </xdr:from>
    <xdr:to>
      <xdr:col>7</xdr:col>
      <xdr:colOff>472914</xdr:colOff>
      <xdr:row>0</xdr:row>
      <xdr:rowOff>706810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9E561D-2542-3153-C4A1-70297D5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66675"/>
          <a:ext cx="1072989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26</xdr:row>
      <xdr:rowOff>133350</xdr:rowOff>
    </xdr:from>
    <xdr:to>
      <xdr:col>14</xdr:col>
      <xdr:colOff>491964</xdr:colOff>
      <xdr:row>26</xdr:row>
      <xdr:rowOff>776660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E4645C-9BFE-ABD3-9A9B-37FFD845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1975" y="4857750"/>
          <a:ext cx="1072989" cy="640135"/>
        </a:xfrm>
        <a:prstGeom prst="rect">
          <a:avLst/>
        </a:prstGeom>
      </xdr:spPr>
    </xdr:pic>
    <xdr:clientData/>
  </xdr:twoCellAnchor>
  <xdr:twoCellAnchor>
    <xdr:from>
      <xdr:col>2</xdr:col>
      <xdr:colOff>239183</xdr:colOff>
      <xdr:row>58</xdr:row>
      <xdr:rowOff>16452</xdr:rowOff>
    </xdr:from>
    <xdr:to>
      <xdr:col>5</xdr:col>
      <xdr:colOff>265737</xdr:colOff>
      <xdr:row>58</xdr:row>
      <xdr:rowOff>16452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98BCDCFC-2670-4F9B-A1ED-A5E5D9E7E2BE}"/>
            </a:ext>
          </a:extLst>
        </xdr:cNvPr>
        <xdr:cNvCxnSpPr/>
      </xdr:nvCxnSpPr>
      <xdr:spPr>
        <a:xfrm>
          <a:off x="3534833" y="9150927"/>
          <a:ext cx="26078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325951</xdr:colOff>
      <xdr:row>54</xdr:row>
      <xdr:rowOff>0</xdr:rowOff>
    </xdr:from>
    <xdr:to>
      <xdr:col>3</xdr:col>
      <xdr:colOff>878978</xdr:colOff>
      <xdr:row>55</xdr:row>
      <xdr:rowOff>105833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AFE9A3B9-A07B-4781-A851-CD0085688C28}"/>
            </a:ext>
          </a:extLst>
        </xdr:cNvPr>
        <xdr:cNvSpPr txBox="1"/>
      </xdr:nvSpPr>
      <xdr:spPr>
        <a:xfrm>
          <a:off x="4516951" y="86391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7</xdr:col>
      <xdr:colOff>351366</xdr:colOff>
      <xdr:row>58</xdr:row>
      <xdr:rowOff>31749</xdr:rowOff>
    </xdr:from>
    <xdr:to>
      <xdr:col>10</xdr:col>
      <xdr:colOff>254000</xdr:colOff>
      <xdr:row>58</xdr:row>
      <xdr:rowOff>31749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2452E82B-8622-4ACC-80B2-53C8C97BB142}"/>
            </a:ext>
          </a:extLst>
        </xdr:cNvPr>
        <xdr:cNvCxnSpPr/>
      </xdr:nvCxnSpPr>
      <xdr:spPr>
        <a:xfrm flipV="1">
          <a:off x="7828491" y="9166224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95237</xdr:colOff>
      <xdr:row>54</xdr:row>
      <xdr:rowOff>0</xdr:rowOff>
    </xdr:from>
    <xdr:to>
      <xdr:col>9</xdr:col>
      <xdr:colOff>387350</xdr:colOff>
      <xdr:row>56</xdr:row>
      <xdr:rowOff>57150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A09AB124-911F-44AE-8E61-12F34736AB97}"/>
            </a:ext>
          </a:extLst>
        </xdr:cNvPr>
        <xdr:cNvSpPr txBox="1"/>
      </xdr:nvSpPr>
      <xdr:spPr>
        <a:xfrm>
          <a:off x="8372462" y="8639175"/>
          <a:ext cx="109221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0</xdr:colOff>
      <xdr:row>58</xdr:row>
      <xdr:rowOff>57150</xdr:rowOff>
    </xdr:from>
    <xdr:to>
      <xdr:col>5</xdr:col>
      <xdr:colOff>382981</xdr:colOff>
      <xdr:row>63</xdr:row>
      <xdr:rowOff>19049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BBC47B43-525A-401D-8223-24300BF2B2F3}"/>
            </a:ext>
          </a:extLst>
        </xdr:cNvPr>
        <xdr:cNvSpPr txBox="1"/>
      </xdr:nvSpPr>
      <xdr:spPr>
        <a:xfrm>
          <a:off x="3295650" y="9191625"/>
          <a:ext cx="296425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244475</xdr:colOff>
      <xdr:row>58</xdr:row>
      <xdr:rowOff>82550</xdr:rowOff>
    </xdr:from>
    <xdr:to>
      <xdr:col>11</xdr:col>
      <xdr:colOff>123825</xdr:colOff>
      <xdr:row>63</xdr:row>
      <xdr:rowOff>85724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19F6A5CF-70AB-481C-A7BC-2CF6D5DE9220}"/>
            </a:ext>
          </a:extLst>
        </xdr:cNvPr>
        <xdr:cNvSpPr txBox="1"/>
      </xdr:nvSpPr>
      <xdr:spPr>
        <a:xfrm>
          <a:off x="7378700" y="9864725"/>
          <a:ext cx="2755900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</xdr:colOff>
      <xdr:row>0</xdr:row>
      <xdr:rowOff>57150</xdr:rowOff>
    </xdr:from>
    <xdr:to>
      <xdr:col>1</xdr:col>
      <xdr:colOff>1150760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BE04F-3E49-6B96-637F-298D290D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57150"/>
          <a:ext cx="1474611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104775</xdr:rowOff>
    </xdr:from>
    <xdr:to>
      <xdr:col>1</xdr:col>
      <xdr:colOff>1088672</xdr:colOff>
      <xdr:row>27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7BF0F-2B3B-CB87-1ADC-154C5C32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33925"/>
          <a:ext cx="1412522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zoomScaleNormal="100" workbookViewId="0">
      <selection activeCell="D14" sqref="D14"/>
    </sheetView>
  </sheetViews>
  <sheetFormatPr baseColWidth="10" defaultColWidth="0" defaultRowHeight="11.25" zeroHeight="1" x14ac:dyDescent="0.2"/>
  <cols>
    <col min="1" max="1" width="44" style="1" customWidth="1"/>
    <col min="2" max="4" width="18.140625" style="1" customWidth="1"/>
    <col min="5" max="5" width="0.85546875" style="1" customWidth="1"/>
    <col min="6" max="16384" width="11.42578125" style="1" hidden="1"/>
  </cols>
  <sheetData>
    <row r="1" spans="1:4" ht="57.75" customHeight="1" x14ac:dyDescent="0.2">
      <c r="A1" s="76" t="s">
        <v>56</v>
      </c>
      <c r="B1" s="77"/>
      <c r="C1" s="77"/>
      <c r="D1" s="78"/>
    </row>
    <row r="2" spans="1:4" ht="20.100000000000001" customHeight="1" x14ac:dyDescent="0.2">
      <c r="A2" s="24" t="s">
        <v>20</v>
      </c>
      <c r="B2" s="25" t="s">
        <v>34</v>
      </c>
      <c r="C2" s="25" t="s">
        <v>21</v>
      </c>
      <c r="D2" s="25" t="s">
        <v>35</v>
      </c>
    </row>
    <row r="3" spans="1:4" x14ac:dyDescent="0.2">
      <c r="A3" s="6" t="s">
        <v>0</v>
      </c>
      <c r="B3" s="17">
        <f>SUM(B4:B13)</f>
        <v>731985912</v>
      </c>
      <c r="C3" s="17">
        <f t="shared" ref="C3:D3" si="0">SUM(C4:C13)</f>
        <v>358365985.13</v>
      </c>
      <c r="D3" s="2">
        <f t="shared" si="0"/>
        <v>358365985.13</v>
      </c>
    </row>
    <row r="4" spans="1:4" x14ac:dyDescent="0.2">
      <c r="A4" s="12" t="s">
        <v>1</v>
      </c>
      <c r="B4" s="18">
        <v>0</v>
      </c>
      <c r="C4" s="18">
        <v>0</v>
      </c>
      <c r="D4" s="3">
        <v>0</v>
      </c>
    </row>
    <row r="5" spans="1:4" x14ac:dyDescent="0.2">
      <c r="A5" s="12" t="s">
        <v>2</v>
      </c>
      <c r="B5" s="18">
        <v>0</v>
      </c>
      <c r="C5" s="18">
        <v>0</v>
      </c>
      <c r="D5" s="3">
        <v>0</v>
      </c>
    </row>
    <row r="6" spans="1:4" x14ac:dyDescent="0.2">
      <c r="A6" s="12" t="s">
        <v>3</v>
      </c>
      <c r="B6" s="18">
        <v>0</v>
      </c>
      <c r="C6" s="18">
        <v>0</v>
      </c>
      <c r="D6" s="3">
        <v>0</v>
      </c>
    </row>
    <row r="7" spans="1:4" x14ac:dyDescent="0.2">
      <c r="A7" s="12" t="s">
        <v>4</v>
      </c>
      <c r="B7" s="18">
        <v>0</v>
      </c>
      <c r="C7" s="18">
        <v>0</v>
      </c>
      <c r="D7" s="3">
        <v>0</v>
      </c>
    </row>
    <row r="8" spans="1:4" x14ac:dyDescent="0.2">
      <c r="A8" s="12" t="s">
        <v>5</v>
      </c>
      <c r="B8" s="18">
        <v>10517584</v>
      </c>
      <c r="C8" s="18">
        <v>5028601.7699999996</v>
      </c>
      <c r="D8" s="3">
        <v>5028601.7699999996</v>
      </c>
    </row>
    <row r="9" spans="1:4" x14ac:dyDescent="0.2">
      <c r="A9" s="12" t="s">
        <v>6</v>
      </c>
      <c r="B9" s="18">
        <v>0</v>
      </c>
      <c r="C9" s="18">
        <v>0</v>
      </c>
      <c r="D9" s="3">
        <v>0</v>
      </c>
    </row>
    <row r="10" spans="1:4" x14ac:dyDescent="0.2">
      <c r="A10" s="12" t="s">
        <v>7</v>
      </c>
      <c r="B10" s="18">
        <v>1730000</v>
      </c>
      <c r="C10" s="18">
        <v>847204.36</v>
      </c>
      <c r="D10" s="3">
        <v>847204.36</v>
      </c>
    </row>
    <row r="11" spans="1:4" x14ac:dyDescent="0.2">
      <c r="A11" s="12" t="s">
        <v>8</v>
      </c>
      <c r="B11" s="18">
        <v>0</v>
      </c>
      <c r="C11" s="18">
        <v>0</v>
      </c>
      <c r="D11" s="3">
        <v>0</v>
      </c>
    </row>
    <row r="12" spans="1:4" x14ac:dyDescent="0.2">
      <c r="A12" s="12" t="s">
        <v>9</v>
      </c>
      <c r="B12" s="18">
        <v>719738328</v>
      </c>
      <c r="C12" s="18">
        <v>352490179</v>
      </c>
      <c r="D12" s="3">
        <v>352490179</v>
      </c>
    </row>
    <row r="13" spans="1:4" x14ac:dyDescent="0.2">
      <c r="A13" s="12" t="s">
        <v>10</v>
      </c>
      <c r="B13" s="18">
        <v>0</v>
      </c>
      <c r="C13" s="18">
        <v>0</v>
      </c>
      <c r="D13" s="3">
        <v>0</v>
      </c>
    </row>
    <row r="14" spans="1:4" x14ac:dyDescent="0.2">
      <c r="A14" s="7" t="s">
        <v>11</v>
      </c>
      <c r="B14" s="19">
        <f>SUM(B15:B23)</f>
        <v>731985912</v>
      </c>
      <c r="C14" s="19">
        <f t="shared" ref="C14:D14" si="1">SUM(C15:C23)</f>
        <v>300230565.55000007</v>
      </c>
      <c r="D14" s="4">
        <f t="shared" si="1"/>
        <v>298465415.33000004</v>
      </c>
    </row>
    <row r="15" spans="1:4" x14ac:dyDescent="0.2">
      <c r="A15" s="12" t="s">
        <v>12</v>
      </c>
      <c r="B15" s="18">
        <v>510812483</v>
      </c>
      <c r="C15" s="18">
        <v>221333544.91</v>
      </c>
      <c r="D15" s="3">
        <v>221333544.91</v>
      </c>
    </row>
    <row r="16" spans="1:4" x14ac:dyDescent="0.2">
      <c r="A16" s="12" t="s">
        <v>13</v>
      </c>
      <c r="B16" s="18">
        <v>20766825</v>
      </c>
      <c r="C16" s="18">
        <v>11072549.49</v>
      </c>
      <c r="D16" s="3">
        <v>10560426.68</v>
      </c>
    </row>
    <row r="17" spans="1:4" x14ac:dyDescent="0.2">
      <c r="A17" s="12" t="s">
        <v>14</v>
      </c>
      <c r="B17" s="18">
        <v>152906297</v>
      </c>
      <c r="C17" s="18">
        <v>52135763.060000002</v>
      </c>
      <c r="D17" s="3">
        <v>50974363.780000001</v>
      </c>
    </row>
    <row r="18" spans="1:4" x14ac:dyDescent="0.2">
      <c r="A18" s="12" t="s">
        <v>9</v>
      </c>
      <c r="B18" s="18">
        <v>30867631</v>
      </c>
      <c r="C18" s="18">
        <v>10303608.789999999</v>
      </c>
      <c r="D18" s="3">
        <v>10211980.66</v>
      </c>
    </row>
    <row r="19" spans="1:4" x14ac:dyDescent="0.2">
      <c r="A19" s="12" t="s">
        <v>15</v>
      </c>
      <c r="B19" s="18">
        <v>4385092</v>
      </c>
      <c r="C19" s="18">
        <v>5354737.58</v>
      </c>
      <c r="D19" s="3">
        <v>5354737.58</v>
      </c>
    </row>
    <row r="20" spans="1:4" x14ac:dyDescent="0.2">
      <c r="A20" s="12" t="s">
        <v>16</v>
      </c>
      <c r="B20" s="18">
        <v>0</v>
      </c>
      <c r="C20" s="18">
        <v>30361.72</v>
      </c>
      <c r="D20" s="3">
        <v>30361.72</v>
      </c>
    </row>
    <row r="21" spans="1:4" x14ac:dyDescent="0.2">
      <c r="A21" s="12" t="s">
        <v>17</v>
      </c>
      <c r="B21" s="18">
        <v>12247584</v>
      </c>
      <c r="C21" s="18">
        <v>0</v>
      </c>
      <c r="D21" s="3">
        <v>0</v>
      </c>
    </row>
    <row r="22" spans="1:4" x14ac:dyDescent="0.2">
      <c r="A22" s="12" t="s">
        <v>18</v>
      </c>
      <c r="B22" s="18">
        <v>0</v>
      </c>
      <c r="C22" s="18">
        <v>0</v>
      </c>
      <c r="D22" s="3">
        <v>0</v>
      </c>
    </row>
    <row r="23" spans="1:4" x14ac:dyDescent="0.2">
      <c r="A23" s="12" t="s">
        <v>19</v>
      </c>
      <c r="B23" s="18">
        <v>0</v>
      </c>
      <c r="C23" s="18">
        <v>0</v>
      </c>
      <c r="D23" s="3">
        <v>0</v>
      </c>
    </row>
    <row r="24" spans="1:4" x14ac:dyDescent="0.2">
      <c r="A24" s="13" t="s">
        <v>22</v>
      </c>
      <c r="B24" s="20">
        <f>B3-B14</f>
        <v>0</v>
      </c>
      <c r="C24" s="20">
        <f>C3-C14</f>
        <v>58135419.579999924</v>
      </c>
      <c r="D24" s="5">
        <f>D3-D14</f>
        <v>59900569.799999952</v>
      </c>
    </row>
    <row r="25" spans="1:4" x14ac:dyDescent="0.2">
      <c r="A25" s="26"/>
      <c r="B25" s="27"/>
      <c r="C25" s="27"/>
      <c r="D25" s="4"/>
    </row>
    <row r="26" spans="1:4" ht="11.25" customHeight="1" x14ac:dyDescent="0.2">
      <c r="A26" s="24" t="s">
        <v>20</v>
      </c>
      <c r="B26" s="25" t="s">
        <v>34</v>
      </c>
      <c r="C26" s="25" t="s">
        <v>21</v>
      </c>
      <c r="D26" s="25" t="s">
        <v>35</v>
      </c>
    </row>
    <row r="27" spans="1:4" x14ac:dyDescent="0.2">
      <c r="A27" s="8" t="s">
        <v>23</v>
      </c>
      <c r="B27" s="17">
        <f>SUM(B28:B34)</f>
        <v>0</v>
      </c>
      <c r="C27" s="17">
        <f>SUM(C28:C34)</f>
        <v>58135419.579999998</v>
      </c>
      <c r="D27" s="2">
        <f>SUM(D28:D34)</f>
        <v>59900569.799999997</v>
      </c>
    </row>
    <row r="28" spans="1:4" x14ac:dyDescent="0.2">
      <c r="A28" s="9" t="s">
        <v>24</v>
      </c>
      <c r="B28" s="21">
        <v>0</v>
      </c>
      <c r="C28" s="21">
        <f>58135419.58+11133324.48</f>
        <v>69268744.060000002</v>
      </c>
      <c r="D28" s="14">
        <f>59900569.8+10639934.14</f>
        <v>70540503.939999998</v>
      </c>
    </row>
    <row r="29" spans="1:4" x14ac:dyDescent="0.2">
      <c r="A29" s="9" t="s">
        <v>25</v>
      </c>
      <c r="B29" s="21">
        <v>0</v>
      </c>
      <c r="C29" s="21">
        <v>0</v>
      </c>
      <c r="D29" s="14">
        <v>0</v>
      </c>
    </row>
    <row r="30" spans="1:4" x14ac:dyDescent="0.2">
      <c r="A30" s="9" t="s">
        <v>26</v>
      </c>
      <c r="B30" s="21">
        <v>0</v>
      </c>
      <c r="C30" s="21">
        <v>0</v>
      </c>
      <c r="D30" s="14">
        <v>0</v>
      </c>
    </row>
    <row r="31" spans="1:4" x14ac:dyDescent="0.2">
      <c r="A31" s="9" t="s">
        <v>27</v>
      </c>
      <c r="B31" s="21">
        <v>0</v>
      </c>
      <c r="C31" s="21">
        <v>0</v>
      </c>
      <c r="D31" s="14">
        <v>0</v>
      </c>
    </row>
    <row r="32" spans="1:4" x14ac:dyDescent="0.2">
      <c r="A32" s="9" t="s">
        <v>28</v>
      </c>
      <c r="B32" s="21">
        <v>0</v>
      </c>
      <c r="C32" s="21">
        <v>0</v>
      </c>
      <c r="D32" s="14">
        <v>0</v>
      </c>
    </row>
    <row r="33" spans="1:5" x14ac:dyDescent="0.2">
      <c r="A33" s="9" t="s">
        <v>29</v>
      </c>
      <c r="B33" s="21">
        <v>0</v>
      </c>
      <c r="C33" s="21">
        <v>0</v>
      </c>
      <c r="D33" s="14">
        <v>0</v>
      </c>
    </row>
    <row r="34" spans="1:5" x14ac:dyDescent="0.2">
      <c r="A34" s="9" t="s">
        <v>30</v>
      </c>
      <c r="B34" s="21">
        <v>0</v>
      </c>
      <c r="C34" s="21">
        <v>-11133324.48</v>
      </c>
      <c r="D34" s="14">
        <v>-10639934.140000001</v>
      </c>
    </row>
    <row r="35" spans="1:5" x14ac:dyDescent="0.2">
      <c r="A35" s="10" t="s">
        <v>31</v>
      </c>
      <c r="B35" s="22">
        <f>SUM(B36:B38)</f>
        <v>0</v>
      </c>
      <c r="C35" s="22">
        <f>SUM(C36:C38)</f>
        <v>0</v>
      </c>
      <c r="D35" s="15">
        <f>SUM(D36:D38)</f>
        <v>0</v>
      </c>
    </row>
    <row r="36" spans="1:5" x14ac:dyDescent="0.2">
      <c r="A36" s="9" t="s">
        <v>28</v>
      </c>
      <c r="B36" s="21">
        <v>0</v>
      </c>
      <c r="C36" s="21">
        <v>0</v>
      </c>
      <c r="D36" s="14">
        <v>0</v>
      </c>
    </row>
    <row r="37" spans="1:5" x14ac:dyDescent="0.2">
      <c r="A37" s="9" t="s">
        <v>29</v>
      </c>
      <c r="B37" s="21">
        <v>0</v>
      </c>
      <c r="C37" s="21">
        <v>0</v>
      </c>
      <c r="D37" s="14">
        <v>0</v>
      </c>
    </row>
    <row r="38" spans="1:5" x14ac:dyDescent="0.2">
      <c r="A38" s="9" t="s">
        <v>32</v>
      </c>
      <c r="B38" s="21">
        <v>0</v>
      </c>
      <c r="C38" s="21">
        <v>0</v>
      </c>
      <c r="D38" s="14">
        <v>0</v>
      </c>
    </row>
    <row r="39" spans="1:5" x14ac:dyDescent="0.2">
      <c r="A39" s="11" t="s">
        <v>22</v>
      </c>
      <c r="B39" s="23">
        <f>B27+B35</f>
        <v>0</v>
      </c>
      <c r="C39" s="23">
        <f t="shared" ref="C39:D39" si="2">C27+C35</f>
        <v>58135419.579999998</v>
      </c>
      <c r="D39" s="16">
        <f t="shared" si="2"/>
        <v>59900569.799999997</v>
      </c>
    </row>
    <row r="40" spans="1:5" x14ac:dyDescent="0.2">
      <c r="C40" s="75"/>
      <c r="D40" s="75"/>
    </row>
    <row r="41" spans="1:5" ht="27.75" customHeight="1" x14ac:dyDescent="0.2">
      <c r="A41" s="79" t="s">
        <v>33</v>
      </c>
      <c r="B41" s="79"/>
      <c r="C41" s="79"/>
      <c r="D41" s="79"/>
      <c r="E41" s="79"/>
    </row>
    <row r="42" spans="1:5" ht="11.25" customHeight="1" x14ac:dyDescent="0.2">
      <c r="A42" s="79"/>
      <c r="B42" s="79"/>
      <c r="C42" s="79"/>
      <c r="D42" s="79"/>
      <c r="E42" s="79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9EF-FB9A-4DD2-8D38-07F236908AC6}">
  <dimension ref="A1:I64"/>
  <sheetViews>
    <sheetView showGridLines="0" zoomScaleNormal="100" workbookViewId="0">
      <selection activeCell="B32" sqref="B32"/>
    </sheetView>
  </sheetViews>
  <sheetFormatPr baseColWidth="10" defaultColWidth="0" defaultRowHeight="11.25" zeroHeight="1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2.140625" style="1" customWidth="1"/>
    <col min="5" max="9" width="11.42578125" style="1" customWidth="1"/>
    <col min="10" max="16384" width="11.42578125" style="1" hidden="1"/>
  </cols>
  <sheetData>
    <row r="1" spans="1:8" ht="75" customHeight="1" x14ac:dyDescent="0.2">
      <c r="A1" s="80" t="s">
        <v>57</v>
      </c>
      <c r="B1" s="81"/>
      <c r="C1" s="81"/>
      <c r="D1" s="81"/>
      <c r="E1" s="81"/>
      <c r="F1" s="81"/>
      <c r="G1" s="81"/>
      <c r="H1" s="82"/>
    </row>
    <row r="2" spans="1:8" ht="27" customHeight="1" x14ac:dyDescent="0.2">
      <c r="A2" s="43"/>
      <c r="B2" s="44"/>
      <c r="C2" s="25" t="s">
        <v>39</v>
      </c>
      <c r="D2" s="25" t="s">
        <v>40</v>
      </c>
      <c r="E2" s="25" t="s">
        <v>37</v>
      </c>
      <c r="F2" s="25" t="s">
        <v>21</v>
      </c>
      <c r="G2" s="25" t="s">
        <v>41</v>
      </c>
      <c r="H2" s="25" t="s">
        <v>42</v>
      </c>
    </row>
    <row r="3" spans="1:8" x14ac:dyDescent="0.2">
      <c r="A3" s="45"/>
      <c r="B3" s="46" t="s">
        <v>43</v>
      </c>
      <c r="C3" s="47">
        <f t="shared" ref="C3:H3" si="0">SUM(C4:C10)</f>
        <v>731985912</v>
      </c>
      <c r="D3" s="47">
        <f t="shared" si="0"/>
        <v>22684374.300000001</v>
      </c>
      <c r="E3" s="47">
        <f t="shared" si="0"/>
        <v>754670286.29999995</v>
      </c>
      <c r="F3" s="47">
        <f t="shared" si="0"/>
        <v>358365985.13</v>
      </c>
      <c r="G3" s="47">
        <f t="shared" si="0"/>
        <v>358365985.13</v>
      </c>
      <c r="H3" s="47">
        <f t="shared" si="0"/>
        <v>373619926.87</v>
      </c>
    </row>
    <row r="4" spans="1:8" x14ac:dyDescent="0.2">
      <c r="A4" s="48">
        <v>11</v>
      </c>
      <c r="B4" s="49" t="s">
        <v>24</v>
      </c>
      <c r="C4" s="35">
        <f>12247584+719738328</f>
        <v>731985912</v>
      </c>
      <c r="D4" s="35">
        <v>0</v>
      </c>
      <c r="E4" s="35">
        <f>+C4</f>
        <v>731985912</v>
      </c>
      <c r="F4" s="35">
        <v>358365985.13</v>
      </c>
      <c r="G4" s="35">
        <v>358365985.13</v>
      </c>
      <c r="H4" s="35">
        <f>+E4-G4</f>
        <v>373619926.87</v>
      </c>
    </row>
    <row r="5" spans="1:8" x14ac:dyDescent="0.2">
      <c r="A5" s="48">
        <v>12</v>
      </c>
      <c r="B5" s="49" t="s">
        <v>25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48">
        <v>13</v>
      </c>
      <c r="B6" s="49" t="s">
        <v>44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48">
        <v>14</v>
      </c>
      <c r="B7" s="49" t="s">
        <v>27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48">
        <v>15</v>
      </c>
      <c r="B8" s="49" t="s">
        <v>28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8" x14ac:dyDescent="0.2">
      <c r="A9" s="48">
        <v>16</v>
      </c>
      <c r="B9" s="49" t="s">
        <v>29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48">
        <v>17</v>
      </c>
      <c r="B10" s="49" t="s">
        <v>45</v>
      </c>
      <c r="C10" s="35">
        <v>0</v>
      </c>
      <c r="D10" s="35">
        <v>22684374.300000001</v>
      </c>
      <c r="E10" s="35">
        <f>+D10</f>
        <v>22684374.300000001</v>
      </c>
      <c r="F10" s="35">
        <v>0</v>
      </c>
      <c r="G10" s="35">
        <v>0</v>
      </c>
      <c r="H10" s="35">
        <v>0</v>
      </c>
    </row>
    <row r="11" spans="1:8" x14ac:dyDescent="0.2">
      <c r="A11" s="48"/>
      <c r="B11" s="74" t="s">
        <v>31</v>
      </c>
      <c r="C11" s="47">
        <f>SUM(C12:C14)</f>
        <v>0</v>
      </c>
      <c r="D11" s="47">
        <f t="shared" ref="D11:H11" si="1">SUM(D12:D14)</f>
        <v>0</v>
      </c>
      <c r="E11" s="47">
        <f t="shared" si="1"/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</row>
    <row r="12" spans="1:8" x14ac:dyDescent="0.2">
      <c r="A12" s="48">
        <v>25</v>
      </c>
      <c r="B12" s="49" t="s">
        <v>28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</row>
    <row r="13" spans="1:8" x14ac:dyDescent="0.2">
      <c r="A13" s="48">
        <v>26</v>
      </c>
      <c r="B13" s="49" t="s">
        <v>29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</row>
    <row r="14" spans="1:8" x14ac:dyDescent="0.2">
      <c r="A14" s="50">
        <v>27</v>
      </c>
      <c r="B14" s="51" t="s">
        <v>46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 x14ac:dyDescent="0.2">
      <c r="A15" s="52"/>
      <c r="B15" s="53" t="s">
        <v>47</v>
      </c>
      <c r="C15" s="54">
        <f>C3+C11</f>
        <v>731985912</v>
      </c>
      <c r="D15" s="54">
        <f t="shared" ref="D15:H15" si="2">D3+D11</f>
        <v>22684374.300000001</v>
      </c>
      <c r="E15" s="54">
        <f t="shared" si="2"/>
        <v>754670286.29999995</v>
      </c>
      <c r="F15" s="54">
        <f t="shared" si="2"/>
        <v>358365985.13</v>
      </c>
      <c r="G15" s="54">
        <f t="shared" si="2"/>
        <v>358365985.13</v>
      </c>
      <c r="H15" s="54">
        <f t="shared" si="2"/>
        <v>373619926.87</v>
      </c>
    </row>
    <row r="16" spans="1:8" x14ac:dyDescent="0.2">
      <c r="A16" s="55"/>
      <c r="B16" s="56"/>
      <c r="C16" s="56"/>
      <c r="D16" s="56"/>
      <c r="E16" s="56"/>
      <c r="F16" s="56"/>
      <c r="G16" s="56"/>
      <c r="H16" s="56"/>
    </row>
    <row r="17" spans="1:8" ht="27" customHeight="1" x14ac:dyDescent="0.2">
      <c r="A17" s="57"/>
      <c r="B17" s="58"/>
      <c r="C17" s="25" t="s">
        <v>48</v>
      </c>
      <c r="D17" s="25" t="s">
        <v>40</v>
      </c>
      <c r="E17" s="25" t="s">
        <v>37</v>
      </c>
      <c r="F17" s="25" t="s">
        <v>21</v>
      </c>
      <c r="G17" s="25" t="s">
        <v>49</v>
      </c>
      <c r="H17" s="25" t="s">
        <v>50</v>
      </c>
    </row>
    <row r="18" spans="1:8" x14ac:dyDescent="0.2">
      <c r="A18" s="45"/>
      <c r="B18" s="46" t="s">
        <v>43</v>
      </c>
      <c r="C18" s="47">
        <f t="shared" ref="C18:H18" si="3">SUM(C19:C25)</f>
        <v>731985912</v>
      </c>
      <c r="D18" s="47">
        <f t="shared" si="3"/>
        <v>22684374.300000001</v>
      </c>
      <c r="E18" s="47">
        <f t="shared" si="3"/>
        <v>754670286.29999995</v>
      </c>
      <c r="F18" s="47">
        <f t="shared" si="3"/>
        <v>300230565.55000001</v>
      </c>
      <c r="G18" s="47">
        <f t="shared" si="3"/>
        <v>298465415.32999998</v>
      </c>
      <c r="H18" s="47">
        <f t="shared" si="3"/>
        <v>1765150.2199999951</v>
      </c>
    </row>
    <row r="19" spans="1:8" x14ac:dyDescent="0.2">
      <c r="A19" s="48">
        <v>11</v>
      </c>
      <c r="B19" s="49" t="s">
        <v>24</v>
      </c>
      <c r="C19" s="35">
        <f>+C4</f>
        <v>731985912</v>
      </c>
      <c r="D19" s="35">
        <f>+D4</f>
        <v>0</v>
      </c>
      <c r="E19" s="35">
        <f>+E4</f>
        <v>731985912</v>
      </c>
      <c r="F19" s="35">
        <v>289097241.06999999</v>
      </c>
      <c r="G19" s="35">
        <v>287825481.19</v>
      </c>
      <c r="H19" s="35">
        <f>+F19-G19</f>
        <v>1271759.8799999952</v>
      </c>
    </row>
    <row r="20" spans="1:8" x14ac:dyDescent="0.2">
      <c r="A20" s="48">
        <v>12</v>
      </c>
      <c r="B20" s="49" t="s">
        <v>25</v>
      </c>
      <c r="C20" s="35">
        <v>0</v>
      </c>
      <c r="D20" s="35">
        <f>+D5</f>
        <v>0</v>
      </c>
      <c r="E20" s="35">
        <v>0</v>
      </c>
      <c r="F20" s="35">
        <v>0</v>
      </c>
      <c r="G20" s="35">
        <v>0</v>
      </c>
      <c r="H20" s="35">
        <v>0</v>
      </c>
    </row>
    <row r="21" spans="1:8" x14ac:dyDescent="0.2">
      <c r="A21" s="48">
        <v>13</v>
      </c>
      <c r="B21" s="49" t="s">
        <v>44</v>
      </c>
      <c r="C21" s="35">
        <v>0</v>
      </c>
      <c r="D21" s="35">
        <f>+D6</f>
        <v>0</v>
      </c>
      <c r="E21" s="35">
        <v>0</v>
      </c>
      <c r="F21" s="35">
        <v>0</v>
      </c>
      <c r="G21" s="35">
        <v>0</v>
      </c>
      <c r="H21" s="35">
        <v>0</v>
      </c>
    </row>
    <row r="22" spans="1:8" x14ac:dyDescent="0.2">
      <c r="A22" s="48">
        <v>14</v>
      </c>
      <c r="B22" s="49" t="s">
        <v>27</v>
      </c>
      <c r="C22" s="35">
        <v>0</v>
      </c>
      <c r="D22" s="35">
        <f>+D7</f>
        <v>0</v>
      </c>
      <c r="E22" s="35">
        <v>0</v>
      </c>
      <c r="F22" s="35">
        <v>0</v>
      </c>
      <c r="G22" s="35">
        <v>0</v>
      </c>
      <c r="H22" s="35">
        <v>0</v>
      </c>
    </row>
    <row r="23" spans="1:8" x14ac:dyDescent="0.2">
      <c r="A23" s="48">
        <v>15</v>
      </c>
      <c r="B23" s="49" t="s">
        <v>28</v>
      </c>
      <c r="C23" s="35">
        <v>0</v>
      </c>
      <c r="D23" s="35">
        <f>+D8</f>
        <v>0</v>
      </c>
      <c r="E23" s="35">
        <v>0</v>
      </c>
      <c r="F23" s="35">
        <v>0</v>
      </c>
      <c r="G23" s="35">
        <v>0</v>
      </c>
      <c r="H23" s="35">
        <v>0</v>
      </c>
    </row>
    <row r="24" spans="1:8" x14ac:dyDescent="0.2">
      <c r="A24" s="48">
        <v>16</v>
      </c>
      <c r="B24" s="49" t="s">
        <v>29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</row>
    <row r="25" spans="1:8" x14ac:dyDescent="0.2">
      <c r="A25" s="48">
        <v>17</v>
      </c>
      <c r="B25" s="49" t="s">
        <v>45</v>
      </c>
      <c r="C25" s="35">
        <v>0</v>
      </c>
      <c r="D25" s="35">
        <f>+D10</f>
        <v>22684374.300000001</v>
      </c>
      <c r="E25" s="35">
        <f>+E10</f>
        <v>22684374.300000001</v>
      </c>
      <c r="F25" s="35">
        <v>11133324.48</v>
      </c>
      <c r="G25" s="35">
        <v>10639934.140000001</v>
      </c>
      <c r="H25" s="35">
        <f>+F25-G25</f>
        <v>493390.33999999985</v>
      </c>
    </row>
    <row r="26" spans="1:8" x14ac:dyDescent="0.2">
      <c r="A26" s="48"/>
      <c r="B26" s="74" t="s">
        <v>31</v>
      </c>
      <c r="C26" s="47">
        <f>SUM(C27:C29)</f>
        <v>0</v>
      </c>
      <c r="D26" s="47">
        <f t="shared" ref="D26:H26" si="4">SUM(D27:D29)</f>
        <v>0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</row>
    <row r="27" spans="1:8" x14ac:dyDescent="0.2">
      <c r="A27" s="48">
        <v>25</v>
      </c>
      <c r="B27" s="49" t="s">
        <v>28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</row>
    <row r="28" spans="1:8" x14ac:dyDescent="0.2">
      <c r="A28" s="48">
        <v>26</v>
      </c>
      <c r="B28" s="49" t="s">
        <v>29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0">
        <v>27</v>
      </c>
      <c r="B29" s="51" t="s">
        <v>46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</row>
    <row r="30" spans="1:8" x14ac:dyDescent="0.2">
      <c r="A30" s="52"/>
      <c r="B30" s="53" t="s">
        <v>51</v>
      </c>
      <c r="C30" s="54">
        <f>C18+C26</f>
        <v>731985912</v>
      </c>
      <c r="D30" s="54">
        <f t="shared" ref="D30:H30" si="5">D18+D26</f>
        <v>22684374.300000001</v>
      </c>
      <c r="E30" s="54">
        <f t="shared" si="5"/>
        <v>754670286.29999995</v>
      </c>
      <c r="F30" s="54">
        <f t="shared" si="5"/>
        <v>300230565.55000001</v>
      </c>
      <c r="G30" s="54">
        <f t="shared" si="5"/>
        <v>298465415.32999998</v>
      </c>
      <c r="H30" s="54">
        <f t="shared" si="5"/>
        <v>1765150.2199999951</v>
      </c>
    </row>
    <row r="31" spans="1:8" x14ac:dyDescent="0.2">
      <c r="A31" s="55"/>
      <c r="B31" s="56"/>
      <c r="C31" s="56"/>
      <c r="D31" s="56"/>
      <c r="E31" s="56"/>
      <c r="F31" s="56"/>
      <c r="G31" s="56"/>
      <c r="H31" s="56"/>
    </row>
    <row r="32" spans="1:8" ht="27" customHeight="1" x14ac:dyDescent="0.2">
      <c r="A32" s="57"/>
      <c r="B32" s="58"/>
      <c r="C32" s="25" t="s">
        <v>34</v>
      </c>
      <c r="D32" s="25" t="s">
        <v>40</v>
      </c>
      <c r="E32" s="25" t="s">
        <v>37</v>
      </c>
      <c r="F32" s="25" t="s">
        <v>21</v>
      </c>
      <c r="G32" s="25" t="s">
        <v>35</v>
      </c>
      <c r="H32" s="25" t="s">
        <v>52</v>
      </c>
    </row>
    <row r="33" spans="1:8" x14ac:dyDescent="0.2">
      <c r="A33" s="45"/>
      <c r="B33" s="46" t="s">
        <v>43</v>
      </c>
      <c r="C33" s="47">
        <f t="shared" ref="C33:H33" si="6">SUM(C34:C40)</f>
        <v>0</v>
      </c>
      <c r="D33" s="47">
        <f t="shared" si="6"/>
        <v>0</v>
      </c>
      <c r="E33" s="47">
        <f t="shared" si="6"/>
        <v>0</v>
      </c>
      <c r="F33" s="47">
        <f t="shared" si="6"/>
        <v>58135419.579999998</v>
      </c>
      <c r="G33" s="47">
        <f t="shared" si="6"/>
        <v>59900569.799999997</v>
      </c>
      <c r="H33" s="47">
        <f t="shared" si="6"/>
        <v>371854776.65000004</v>
      </c>
    </row>
    <row r="34" spans="1:8" x14ac:dyDescent="0.2">
      <c r="A34" s="48">
        <v>11</v>
      </c>
      <c r="B34" s="49" t="s">
        <v>24</v>
      </c>
      <c r="C34" s="35">
        <v>0</v>
      </c>
      <c r="D34" s="35">
        <v>0</v>
      </c>
      <c r="E34" s="35">
        <v>0</v>
      </c>
      <c r="F34" s="35">
        <f>+F4-F19</f>
        <v>69268744.060000002</v>
      </c>
      <c r="G34" s="35">
        <f t="shared" ref="G34:H40" si="7">+G4-G19</f>
        <v>70540503.939999998</v>
      </c>
      <c r="H34" s="35">
        <f t="shared" si="7"/>
        <v>372348166.99000001</v>
      </c>
    </row>
    <row r="35" spans="1:8" x14ac:dyDescent="0.2">
      <c r="A35" s="48">
        <v>12</v>
      </c>
      <c r="B35" s="49" t="s">
        <v>25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</row>
    <row r="36" spans="1:8" x14ac:dyDescent="0.2">
      <c r="A36" s="48">
        <v>13</v>
      </c>
      <c r="B36" s="49" t="s">
        <v>44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</row>
    <row r="37" spans="1:8" x14ac:dyDescent="0.2">
      <c r="A37" s="48">
        <v>14</v>
      </c>
      <c r="B37" s="49" t="s">
        <v>27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</row>
    <row r="38" spans="1:8" x14ac:dyDescent="0.2">
      <c r="A38" s="48">
        <v>15</v>
      </c>
      <c r="B38" s="49" t="s">
        <v>28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</row>
    <row r="39" spans="1:8" x14ac:dyDescent="0.2">
      <c r="A39" s="48">
        <v>16</v>
      </c>
      <c r="B39" s="49" t="s">
        <v>29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</row>
    <row r="40" spans="1:8" x14ac:dyDescent="0.2">
      <c r="A40" s="48">
        <v>17</v>
      </c>
      <c r="B40" s="49" t="s">
        <v>45</v>
      </c>
      <c r="C40" s="35">
        <v>0</v>
      </c>
      <c r="D40" s="35">
        <v>0</v>
      </c>
      <c r="E40" s="35">
        <v>0</v>
      </c>
      <c r="F40" s="35">
        <f t="shared" ref="F40" si="8">+F10-F25</f>
        <v>-11133324.48</v>
      </c>
      <c r="G40" s="35">
        <f t="shared" si="7"/>
        <v>-10639934.140000001</v>
      </c>
      <c r="H40" s="35">
        <f t="shared" si="7"/>
        <v>-493390.33999999985</v>
      </c>
    </row>
    <row r="41" spans="1:8" x14ac:dyDescent="0.2">
      <c r="A41" s="48"/>
      <c r="B41" s="74" t="s">
        <v>31</v>
      </c>
      <c r="C41" s="47">
        <f>SUM(C42:C44)</f>
        <v>0</v>
      </c>
      <c r="D41" s="47">
        <f t="shared" ref="D41:H41" si="9">SUM(D42:D44)</f>
        <v>0</v>
      </c>
      <c r="E41" s="47">
        <f t="shared" si="9"/>
        <v>0</v>
      </c>
      <c r="F41" s="47">
        <f t="shared" si="9"/>
        <v>0</v>
      </c>
      <c r="G41" s="47">
        <f t="shared" si="9"/>
        <v>0</v>
      </c>
      <c r="H41" s="47">
        <f t="shared" si="9"/>
        <v>0</v>
      </c>
    </row>
    <row r="42" spans="1:8" x14ac:dyDescent="0.2">
      <c r="A42" s="48">
        <v>25</v>
      </c>
      <c r="B42" s="49" t="s">
        <v>28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</row>
    <row r="43" spans="1:8" x14ac:dyDescent="0.2">
      <c r="A43" s="48">
        <v>26</v>
      </c>
      <c r="B43" s="49" t="s">
        <v>29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</row>
    <row r="44" spans="1:8" x14ac:dyDescent="0.2">
      <c r="A44" s="50">
        <v>27</v>
      </c>
      <c r="B44" s="51" t="s">
        <v>46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</row>
    <row r="45" spans="1:8" x14ac:dyDescent="0.2">
      <c r="A45" s="59"/>
      <c r="B45" s="53" t="s">
        <v>22</v>
      </c>
      <c r="C45" s="54">
        <f>C33+C41</f>
        <v>0</v>
      </c>
      <c r="D45" s="54">
        <f t="shared" ref="D45:H45" si="10">D33+D41</f>
        <v>0</v>
      </c>
      <c r="E45" s="54">
        <f t="shared" si="10"/>
        <v>0</v>
      </c>
      <c r="F45" s="54">
        <f t="shared" si="10"/>
        <v>58135419.579999998</v>
      </c>
      <c r="G45" s="54">
        <f t="shared" si="10"/>
        <v>59900569.799999997</v>
      </c>
      <c r="H45" s="54">
        <f t="shared" si="10"/>
        <v>371854776.65000004</v>
      </c>
    </row>
    <row r="46" spans="1:8" x14ac:dyDescent="0.2"/>
    <row r="47" spans="1:8" x14ac:dyDescent="0.2"/>
    <row r="48" spans="1:8" ht="9.9499999999999993" customHeight="1" x14ac:dyDescent="0.2">
      <c r="A48" s="79" t="s">
        <v>33</v>
      </c>
      <c r="B48" s="79"/>
      <c r="C48" s="79"/>
      <c r="D48" s="79"/>
      <c r="E48" s="79"/>
      <c r="F48" s="79"/>
      <c r="G48" s="79"/>
      <c r="H48" s="79"/>
    </row>
    <row r="49" spans="1:8" ht="14.45" customHeight="1" x14ac:dyDescent="0.2">
      <c r="A49" s="79"/>
      <c r="B49" s="79"/>
      <c r="C49" s="79"/>
      <c r="D49" s="79"/>
      <c r="E49" s="79"/>
      <c r="F49" s="79"/>
      <c r="G49" s="79"/>
      <c r="H49" s="79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</sheetData>
  <mergeCells count="2">
    <mergeCell ref="A1:H1"/>
    <mergeCell ref="A48:H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CD5-EC2F-45AB-B052-1C1C77346645}">
  <dimension ref="A1:P64"/>
  <sheetViews>
    <sheetView showGridLines="0" zoomScaleNormal="100" workbookViewId="0">
      <selection activeCell="D5" sqref="D5"/>
    </sheetView>
  </sheetViews>
  <sheetFormatPr baseColWidth="10" defaultColWidth="0" defaultRowHeight="11.25" zeroHeight="1" x14ac:dyDescent="0.2"/>
  <cols>
    <col min="1" max="1" width="5.5703125" style="1" customWidth="1"/>
    <col min="2" max="2" width="41.5703125" style="1" bestFit="1" customWidth="1"/>
    <col min="3" max="3" width="12.85546875" style="1" customWidth="1"/>
    <col min="4" max="4" width="12.7109375" style="1" customWidth="1"/>
    <col min="5" max="10" width="11.42578125" style="1" customWidth="1"/>
    <col min="11" max="14" width="8.85546875" style="1" customWidth="1"/>
    <col min="15" max="16" width="11.42578125" style="1" customWidth="1"/>
    <col min="17" max="16384" width="11.42578125" style="1" hidden="1"/>
  </cols>
  <sheetData>
    <row r="1" spans="1:8" ht="75" customHeight="1" x14ac:dyDescent="0.2">
      <c r="A1" s="76" t="s">
        <v>58</v>
      </c>
      <c r="B1" s="77"/>
      <c r="C1" s="77"/>
      <c r="D1" s="77"/>
      <c r="E1" s="77"/>
      <c r="F1" s="77"/>
      <c r="G1" s="77"/>
      <c r="H1" s="78"/>
    </row>
    <row r="2" spans="1:8" ht="27" customHeight="1" x14ac:dyDescent="0.2">
      <c r="A2" s="28" t="s">
        <v>20</v>
      </c>
      <c r="B2" s="29"/>
      <c r="C2" s="30" t="s">
        <v>34</v>
      </c>
      <c r="D2" s="30" t="s">
        <v>36</v>
      </c>
      <c r="E2" s="30" t="s">
        <v>37</v>
      </c>
      <c r="F2" s="30" t="s">
        <v>21</v>
      </c>
      <c r="G2" s="30" t="s">
        <v>35</v>
      </c>
      <c r="H2" s="30" t="s">
        <v>38</v>
      </c>
    </row>
    <row r="3" spans="1:8" x14ac:dyDescent="0.2">
      <c r="A3" s="31"/>
      <c r="B3" s="32" t="s">
        <v>0</v>
      </c>
      <c r="C3" s="17">
        <f>SUM(C4:C13)</f>
        <v>731985912</v>
      </c>
      <c r="D3" s="17">
        <f t="shared" ref="D3:H3" si="0">SUM(D4:D13)</f>
        <v>22684374.300000001</v>
      </c>
      <c r="E3" s="17">
        <f t="shared" si="0"/>
        <v>754670286.29999995</v>
      </c>
      <c r="F3" s="17">
        <f t="shared" si="0"/>
        <v>358365985.13</v>
      </c>
      <c r="G3" s="17">
        <f t="shared" si="0"/>
        <v>358365985.13</v>
      </c>
      <c r="H3" s="17">
        <f t="shared" si="0"/>
        <v>0</v>
      </c>
    </row>
    <row r="4" spans="1:8" x14ac:dyDescent="0.2">
      <c r="A4" s="33">
        <v>1</v>
      </c>
      <c r="B4" s="34" t="s">
        <v>1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</row>
    <row r="5" spans="1:8" x14ac:dyDescent="0.2">
      <c r="A5" s="33">
        <v>2</v>
      </c>
      <c r="B5" s="34" t="s">
        <v>2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33">
        <v>3</v>
      </c>
      <c r="B6" s="34" t="s">
        <v>3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33">
        <v>4</v>
      </c>
      <c r="B7" s="34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33">
        <v>5</v>
      </c>
      <c r="B8" s="34" t="s">
        <v>5</v>
      </c>
      <c r="C8" s="35">
        <v>10517584</v>
      </c>
      <c r="D8" s="35">
        <v>0</v>
      </c>
      <c r="E8" s="35">
        <v>10517584</v>
      </c>
      <c r="F8" s="35">
        <v>5028601.7699999996</v>
      </c>
      <c r="G8" s="35">
        <v>5028601.7699999996</v>
      </c>
      <c r="H8" s="35">
        <v>0</v>
      </c>
    </row>
    <row r="9" spans="1:8" x14ac:dyDescent="0.2">
      <c r="A9" s="33">
        <v>6</v>
      </c>
      <c r="B9" s="34" t="s">
        <v>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33">
        <v>7</v>
      </c>
      <c r="B10" s="34" t="s">
        <v>7</v>
      </c>
      <c r="C10" s="35">
        <v>1730000</v>
      </c>
      <c r="D10" s="35">
        <v>0</v>
      </c>
      <c r="E10" s="35">
        <v>1730000</v>
      </c>
      <c r="F10" s="35">
        <v>847204.36</v>
      </c>
      <c r="G10" s="35">
        <v>847204.36</v>
      </c>
      <c r="H10" s="35">
        <v>0</v>
      </c>
    </row>
    <row r="11" spans="1:8" x14ac:dyDescent="0.2">
      <c r="A11" s="33">
        <v>8</v>
      </c>
      <c r="B11" s="34" t="s">
        <v>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x14ac:dyDescent="0.2">
      <c r="A12" s="33">
        <v>9</v>
      </c>
      <c r="B12" s="34" t="s">
        <v>9</v>
      </c>
      <c r="C12" s="35">
        <v>719738328</v>
      </c>
      <c r="D12" s="35">
        <v>0</v>
      </c>
      <c r="E12" s="35">
        <v>719738328</v>
      </c>
      <c r="F12" s="35">
        <v>352490179</v>
      </c>
      <c r="G12" s="35">
        <v>352490179</v>
      </c>
      <c r="H12" s="35">
        <v>0</v>
      </c>
    </row>
    <row r="13" spans="1:8" x14ac:dyDescent="0.2">
      <c r="A13" s="36">
        <v>0</v>
      </c>
      <c r="B13" s="34" t="s">
        <v>10</v>
      </c>
      <c r="C13" s="35">
        <v>0</v>
      </c>
      <c r="D13" s="35">
        <v>22684374.300000001</v>
      </c>
      <c r="E13" s="35">
        <f>+D13</f>
        <v>22684374.300000001</v>
      </c>
      <c r="F13" s="35">
        <v>0</v>
      </c>
      <c r="G13" s="35">
        <v>0</v>
      </c>
      <c r="H13" s="35">
        <v>0</v>
      </c>
    </row>
    <row r="14" spans="1:8" x14ac:dyDescent="0.2">
      <c r="A14" s="33"/>
      <c r="B14" s="37" t="s">
        <v>11</v>
      </c>
      <c r="C14" s="19">
        <f>SUM(C15:C23)</f>
        <v>731985912</v>
      </c>
      <c r="D14" s="19">
        <f t="shared" ref="D14:H14" si="1">SUM(D15:D23)</f>
        <v>22684374.300000001</v>
      </c>
      <c r="E14" s="19">
        <f t="shared" si="1"/>
        <v>754670286.29999995</v>
      </c>
      <c r="F14" s="19">
        <f t="shared" si="1"/>
        <v>300230565.55000025</v>
      </c>
      <c r="G14" s="19">
        <f t="shared" si="1"/>
        <v>298465415.33000022</v>
      </c>
      <c r="H14" s="19">
        <f t="shared" si="1"/>
        <v>1765150.2200000081</v>
      </c>
    </row>
    <row r="15" spans="1:8" x14ac:dyDescent="0.2">
      <c r="A15" s="36">
        <v>1000</v>
      </c>
      <c r="B15" s="34" t="s">
        <v>12</v>
      </c>
      <c r="C15" s="35">
        <v>510812483</v>
      </c>
      <c r="D15" s="35">
        <v>2636226.9700000002</v>
      </c>
      <c r="E15" s="35">
        <f t="shared" ref="E15:E21" si="2">+C15+D15</f>
        <v>513448709.97000003</v>
      </c>
      <c r="F15" s="35">
        <v>221333544.91000023</v>
      </c>
      <c r="G15" s="35">
        <v>221333544.91000023</v>
      </c>
      <c r="H15" s="35">
        <f t="shared" ref="H15:H22" si="3">+F15-G15</f>
        <v>0</v>
      </c>
    </row>
    <row r="16" spans="1:8" x14ac:dyDescent="0.2">
      <c r="A16" s="33">
        <v>2000</v>
      </c>
      <c r="B16" s="34" t="s">
        <v>13</v>
      </c>
      <c r="C16" s="35">
        <v>20766825</v>
      </c>
      <c r="D16" s="35">
        <v>1616498.09</v>
      </c>
      <c r="E16" s="35">
        <f t="shared" si="2"/>
        <v>22383323.09</v>
      </c>
      <c r="F16" s="35">
        <v>11072549.489999998</v>
      </c>
      <c r="G16" s="35">
        <v>10560426.68</v>
      </c>
      <c r="H16" s="35">
        <f t="shared" si="3"/>
        <v>512122.80999999866</v>
      </c>
    </row>
    <row r="17" spans="1:15" x14ac:dyDescent="0.2">
      <c r="A17" s="36">
        <v>3000</v>
      </c>
      <c r="B17" s="34" t="s">
        <v>14</v>
      </c>
      <c r="C17" s="35">
        <v>152906297</v>
      </c>
      <c r="D17" s="35">
        <v>5359385.08</v>
      </c>
      <c r="E17" s="35">
        <f t="shared" si="2"/>
        <v>158265682.08000001</v>
      </c>
      <c r="F17" s="35">
        <v>52135763.05999995</v>
      </c>
      <c r="G17" s="35">
        <v>50974363.779999942</v>
      </c>
      <c r="H17" s="35">
        <f t="shared" si="3"/>
        <v>1161399.2800000086</v>
      </c>
    </row>
    <row r="18" spans="1:15" x14ac:dyDescent="0.2">
      <c r="A18" s="33">
        <v>4000</v>
      </c>
      <c r="B18" s="34" t="s">
        <v>9</v>
      </c>
      <c r="C18" s="35">
        <v>30867631</v>
      </c>
      <c r="D18" s="35">
        <v>1692507.9</v>
      </c>
      <c r="E18" s="35">
        <f t="shared" si="2"/>
        <v>32560138.899999999</v>
      </c>
      <c r="F18" s="35">
        <v>10303608.789999999</v>
      </c>
      <c r="G18" s="35">
        <v>10211980.659999998</v>
      </c>
      <c r="H18" s="35">
        <f t="shared" si="3"/>
        <v>91628.13000000082</v>
      </c>
    </row>
    <row r="19" spans="1:15" x14ac:dyDescent="0.2">
      <c r="A19" s="36">
        <v>5000</v>
      </c>
      <c r="B19" s="34" t="s">
        <v>15</v>
      </c>
      <c r="C19" s="35">
        <v>4385092</v>
      </c>
      <c r="D19" s="35">
        <v>5698997.9199999999</v>
      </c>
      <c r="E19" s="35">
        <f t="shared" si="2"/>
        <v>10084089.92</v>
      </c>
      <c r="F19" s="35">
        <v>5354737.5799999991</v>
      </c>
      <c r="G19" s="35">
        <v>5354737.5799999991</v>
      </c>
      <c r="H19" s="35">
        <f t="shared" si="3"/>
        <v>0</v>
      </c>
    </row>
    <row r="20" spans="1:15" x14ac:dyDescent="0.2">
      <c r="A20" s="33">
        <v>6000</v>
      </c>
      <c r="B20" s="34" t="s">
        <v>16</v>
      </c>
      <c r="C20" s="35">
        <v>0</v>
      </c>
      <c r="D20" s="35">
        <v>7464848.9699999997</v>
      </c>
      <c r="E20" s="35">
        <f t="shared" si="2"/>
        <v>7464848.9699999997</v>
      </c>
      <c r="F20" s="35">
        <v>30361.72</v>
      </c>
      <c r="G20" s="35">
        <v>30361.72</v>
      </c>
      <c r="H20" s="35">
        <f t="shared" si="3"/>
        <v>0</v>
      </c>
    </row>
    <row r="21" spans="1:15" x14ac:dyDescent="0.2">
      <c r="A21" s="36">
        <v>7000</v>
      </c>
      <c r="B21" s="34" t="s">
        <v>17</v>
      </c>
      <c r="C21" s="35">
        <v>12247584</v>
      </c>
      <c r="D21" s="35">
        <v>-1784090.63</v>
      </c>
      <c r="E21" s="35">
        <f t="shared" si="2"/>
        <v>10463493.370000001</v>
      </c>
      <c r="F21" s="35">
        <v>0</v>
      </c>
      <c r="G21" s="35">
        <v>0</v>
      </c>
      <c r="H21" s="35">
        <f t="shared" si="3"/>
        <v>0</v>
      </c>
    </row>
    <row r="22" spans="1:15" x14ac:dyDescent="0.2">
      <c r="A22" s="33">
        <v>8000</v>
      </c>
      <c r="B22" s="34" t="s">
        <v>18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f t="shared" si="3"/>
        <v>0</v>
      </c>
    </row>
    <row r="23" spans="1:15" x14ac:dyDescent="0.2">
      <c r="A23" s="38">
        <v>9000</v>
      </c>
      <c r="B23" s="39" t="s">
        <v>19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15" x14ac:dyDescent="0.2">
      <c r="A24" s="40"/>
      <c r="B24" s="41" t="s">
        <v>22</v>
      </c>
      <c r="C24" s="42">
        <f>C3-C14</f>
        <v>0</v>
      </c>
      <c r="D24" s="42">
        <f t="shared" ref="D24:H24" si="4">D3-D14</f>
        <v>0</v>
      </c>
      <c r="E24" s="42">
        <f t="shared" si="4"/>
        <v>0</v>
      </c>
      <c r="F24" s="42">
        <f t="shared" si="4"/>
        <v>58135419.579999745</v>
      </c>
      <c r="G24" s="42">
        <f t="shared" si="4"/>
        <v>59900569.799999774</v>
      </c>
      <c r="H24" s="42">
        <f t="shared" si="4"/>
        <v>-1765150.2200000081</v>
      </c>
    </row>
    <row r="25" spans="1:15" ht="7.5" customHeight="1" x14ac:dyDescent="0.2"/>
    <row r="26" spans="1:15" ht="7.5" customHeight="1" x14ac:dyDescent="0.2"/>
    <row r="27" spans="1:15" ht="75" customHeight="1" x14ac:dyDescent="0.2">
      <c r="A27" s="80" t="s">
        <v>59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5" x14ac:dyDescent="0.2">
      <c r="A28" s="60"/>
      <c r="B28" s="58"/>
      <c r="C28" s="61" t="s">
        <v>23</v>
      </c>
      <c r="D28" s="62"/>
      <c r="E28" s="62"/>
      <c r="F28" s="62"/>
      <c r="G28" s="62"/>
      <c r="H28" s="62"/>
      <c r="I28" s="62"/>
      <c r="J28" s="63"/>
      <c r="K28" s="61" t="s">
        <v>31</v>
      </c>
      <c r="L28" s="62"/>
      <c r="M28" s="62"/>
      <c r="N28" s="63"/>
      <c r="O28" s="30" t="s">
        <v>53</v>
      </c>
    </row>
    <row r="29" spans="1:15" x14ac:dyDescent="0.2">
      <c r="A29" s="64"/>
      <c r="B29" s="65"/>
      <c r="C29" s="66">
        <v>11</v>
      </c>
      <c r="D29" s="66">
        <v>12</v>
      </c>
      <c r="E29" s="66">
        <v>13</v>
      </c>
      <c r="F29" s="66">
        <v>14</v>
      </c>
      <c r="G29" s="66">
        <v>15</v>
      </c>
      <c r="H29" s="66">
        <v>16</v>
      </c>
      <c r="I29" s="66">
        <v>17</v>
      </c>
      <c r="J29" s="66" t="s">
        <v>54</v>
      </c>
      <c r="K29" s="66">
        <v>25</v>
      </c>
      <c r="L29" s="66">
        <v>26</v>
      </c>
      <c r="M29" s="66">
        <v>27</v>
      </c>
      <c r="N29" s="66" t="s">
        <v>55</v>
      </c>
      <c r="O29" s="67"/>
    </row>
    <row r="30" spans="1:15" x14ac:dyDescent="0.2">
      <c r="A30" s="31"/>
      <c r="B30" s="32" t="s">
        <v>0</v>
      </c>
      <c r="C30" s="17">
        <f t="shared" ref="C30:O30" si="5">SUM(C31:C40)</f>
        <v>358365985.13</v>
      </c>
      <c r="D30" s="17">
        <f t="shared" si="5"/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 t="shared" si="5"/>
        <v>0</v>
      </c>
      <c r="I30" s="17">
        <f t="shared" si="5"/>
        <v>0</v>
      </c>
      <c r="J30" s="68">
        <f t="shared" si="5"/>
        <v>358365985.13</v>
      </c>
      <c r="K30" s="17">
        <f t="shared" si="5"/>
        <v>0</v>
      </c>
      <c r="L30" s="17">
        <f t="shared" si="5"/>
        <v>0</v>
      </c>
      <c r="M30" s="17">
        <f t="shared" si="5"/>
        <v>0</v>
      </c>
      <c r="N30" s="68">
        <f t="shared" si="5"/>
        <v>0</v>
      </c>
      <c r="O30" s="17">
        <f t="shared" si="5"/>
        <v>358365985.13</v>
      </c>
    </row>
    <row r="31" spans="1:15" x14ac:dyDescent="0.2">
      <c r="A31" s="48">
        <v>1</v>
      </c>
      <c r="B31" s="34" t="s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69">
        <f>SUM(C31:I31)</f>
        <v>0</v>
      </c>
      <c r="K31" s="35">
        <v>0</v>
      </c>
      <c r="L31" s="35">
        <v>0</v>
      </c>
      <c r="M31" s="35">
        <v>0</v>
      </c>
      <c r="N31" s="69">
        <f>SUM(K31:M31)</f>
        <v>0</v>
      </c>
      <c r="O31" s="35">
        <f>+J31+N31</f>
        <v>0</v>
      </c>
    </row>
    <row r="32" spans="1:15" x14ac:dyDescent="0.2">
      <c r="A32" s="48">
        <v>2</v>
      </c>
      <c r="B32" s="34" t="s">
        <v>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69">
        <f t="shared" ref="J32:J40" si="6">SUM(C32:I32)</f>
        <v>0</v>
      </c>
      <c r="K32" s="35">
        <v>0</v>
      </c>
      <c r="L32" s="35">
        <v>0</v>
      </c>
      <c r="M32" s="35">
        <v>0</v>
      </c>
      <c r="N32" s="69">
        <f t="shared" ref="N32:N40" si="7">SUM(K32:M32)</f>
        <v>0</v>
      </c>
      <c r="O32" s="35">
        <f t="shared" ref="O32:O40" si="8">+J32+N32</f>
        <v>0</v>
      </c>
    </row>
    <row r="33" spans="1:15" x14ac:dyDescent="0.2">
      <c r="A33" s="48">
        <v>3</v>
      </c>
      <c r="B33" s="34" t="s">
        <v>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69">
        <f t="shared" si="6"/>
        <v>0</v>
      </c>
      <c r="K33" s="35">
        <v>0</v>
      </c>
      <c r="L33" s="35">
        <v>0</v>
      </c>
      <c r="M33" s="35">
        <v>0</v>
      </c>
      <c r="N33" s="69">
        <f t="shared" si="7"/>
        <v>0</v>
      </c>
      <c r="O33" s="35">
        <f t="shared" si="8"/>
        <v>0</v>
      </c>
    </row>
    <row r="34" spans="1:15" x14ac:dyDescent="0.2">
      <c r="A34" s="48">
        <v>4</v>
      </c>
      <c r="B34" s="34" t="s">
        <v>4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69">
        <f t="shared" si="6"/>
        <v>0</v>
      </c>
      <c r="K34" s="35">
        <v>0</v>
      </c>
      <c r="L34" s="35">
        <v>0</v>
      </c>
      <c r="M34" s="35">
        <v>0</v>
      </c>
      <c r="N34" s="69">
        <f t="shared" si="7"/>
        <v>0</v>
      </c>
      <c r="O34" s="35">
        <f t="shared" si="8"/>
        <v>0</v>
      </c>
    </row>
    <row r="35" spans="1:15" x14ac:dyDescent="0.2">
      <c r="A35" s="48">
        <v>5</v>
      </c>
      <c r="B35" s="34" t="s">
        <v>5</v>
      </c>
      <c r="C35" s="35">
        <f>+F8</f>
        <v>5028601.7699999996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69">
        <f t="shared" si="6"/>
        <v>5028601.7699999996</v>
      </c>
      <c r="K35" s="35">
        <v>0</v>
      </c>
      <c r="L35" s="35">
        <v>0</v>
      </c>
      <c r="M35" s="35">
        <v>0</v>
      </c>
      <c r="N35" s="69">
        <f t="shared" si="7"/>
        <v>0</v>
      </c>
      <c r="O35" s="35">
        <f t="shared" si="8"/>
        <v>5028601.7699999996</v>
      </c>
    </row>
    <row r="36" spans="1:15" x14ac:dyDescent="0.2">
      <c r="A36" s="48">
        <v>6</v>
      </c>
      <c r="B36" s="34" t="s">
        <v>6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69">
        <f t="shared" si="6"/>
        <v>0</v>
      </c>
      <c r="K36" s="35">
        <v>0</v>
      </c>
      <c r="L36" s="35">
        <v>0</v>
      </c>
      <c r="M36" s="35">
        <v>0</v>
      </c>
      <c r="N36" s="69">
        <f t="shared" si="7"/>
        <v>0</v>
      </c>
      <c r="O36" s="35">
        <f t="shared" si="8"/>
        <v>0</v>
      </c>
    </row>
    <row r="37" spans="1:15" x14ac:dyDescent="0.2">
      <c r="A37" s="48">
        <v>7</v>
      </c>
      <c r="B37" s="34" t="s">
        <v>7</v>
      </c>
      <c r="C37" s="35">
        <f>+F10</f>
        <v>847204.36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69">
        <f t="shared" si="6"/>
        <v>847204.36</v>
      </c>
      <c r="K37" s="35">
        <v>0</v>
      </c>
      <c r="L37" s="35">
        <v>0</v>
      </c>
      <c r="M37" s="35">
        <v>0</v>
      </c>
      <c r="N37" s="69">
        <f t="shared" si="7"/>
        <v>0</v>
      </c>
      <c r="O37" s="35">
        <f t="shared" si="8"/>
        <v>847204.36</v>
      </c>
    </row>
    <row r="38" spans="1:15" x14ac:dyDescent="0.2">
      <c r="A38" s="48">
        <v>8</v>
      </c>
      <c r="B38" s="34" t="s">
        <v>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69">
        <f t="shared" si="6"/>
        <v>0</v>
      </c>
      <c r="K38" s="35">
        <v>0</v>
      </c>
      <c r="L38" s="35">
        <v>0</v>
      </c>
      <c r="M38" s="35">
        <v>0</v>
      </c>
      <c r="N38" s="69">
        <f t="shared" si="7"/>
        <v>0</v>
      </c>
      <c r="O38" s="35">
        <f t="shared" si="8"/>
        <v>0</v>
      </c>
    </row>
    <row r="39" spans="1:15" x14ac:dyDescent="0.2">
      <c r="A39" s="48">
        <v>9</v>
      </c>
      <c r="B39" s="34" t="s">
        <v>9</v>
      </c>
      <c r="C39" s="35">
        <f>+F12</f>
        <v>352490179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69">
        <f t="shared" si="6"/>
        <v>352490179</v>
      </c>
      <c r="K39" s="35">
        <v>0</v>
      </c>
      <c r="L39" s="35">
        <v>0</v>
      </c>
      <c r="M39" s="35">
        <v>0</v>
      </c>
      <c r="N39" s="69">
        <f t="shared" si="7"/>
        <v>0</v>
      </c>
      <c r="O39" s="35">
        <f t="shared" si="8"/>
        <v>352490179</v>
      </c>
    </row>
    <row r="40" spans="1:15" x14ac:dyDescent="0.2">
      <c r="A40" s="70">
        <v>0</v>
      </c>
      <c r="B40" s="34" t="s">
        <v>10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69">
        <f t="shared" si="6"/>
        <v>0</v>
      </c>
      <c r="K40" s="35">
        <v>0</v>
      </c>
      <c r="L40" s="35">
        <v>0</v>
      </c>
      <c r="M40" s="35">
        <v>0</v>
      </c>
      <c r="N40" s="69">
        <f t="shared" si="7"/>
        <v>0</v>
      </c>
      <c r="O40" s="35">
        <f t="shared" si="8"/>
        <v>0</v>
      </c>
    </row>
    <row r="41" spans="1:15" x14ac:dyDescent="0.2">
      <c r="A41" s="48"/>
      <c r="B41" s="37" t="s">
        <v>11</v>
      </c>
      <c r="C41" s="19">
        <f t="shared" ref="C41:O41" si="9">SUM(C42:C50)</f>
        <v>289097241.06999999</v>
      </c>
      <c r="D41" s="19">
        <f t="shared" si="9"/>
        <v>0</v>
      </c>
      <c r="E41" s="19">
        <f t="shared" si="9"/>
        <v>0</v>
      </c>
      <c r="F41" s="19">
        <f t="shared" si="9"/>
        <v>0</v>
      </c>
      <c r="G41" s="19">
        <f t="shared" si="9"/>
        <v>0</v>
      </c>
      <c r="H41" s="19">
        <f t="shared" si="9"/>
        <v>0</v>
      </c>
      <c r="I41" s="19">
        <f t="shared" si="9"/>
        <v>11133324.479999999</v>
      </c>
      <c r="J41" s="71">
        <f t="shared" si="9"/>
        <v>300230565.55000007</v>
      </c>
      <c r="K41" s="19">
        <f t="shared" si="9"/>
        <v>0</v>
      </c>
      <c r="L41" s="19">
        <f t="shared" si="9"/>
        <v>0</v>
      </c>
      <c r="M41" s="19">
        <f t="shared" si="9"/>
        <v>0</v>
      </c>
      <c r="N41" s="71">
        <f t="shared" si="9"/>
        <v>0</v>
      </c>
      <c r="O41" s="19">
        <f t="shared" si="9"/>
        <v>300230565.55000007</v>
      </c>
    </row>
    <row r="42" spans="1:15" x14ac:dyDescent="0.2">
      <c r="A42" s="70">
        <v>1000</v>
      </c>
      <c r="B42" s="34" t="s">
        <v>12</v>
      </c>
      <c r="C42" s="35">
        <v>218697317.94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2636226.9699999997</v>
      </c>
      <c r="J42" s="69">
        <f t="shared" ref="J42:J50" si="10">SUM(C42:I42)</f>
        <v>221333544.91</v>
      </c>
      <c r="K42" s="35">
        <v>0</v>
      </c>
      <c r="L42" s="35">
        <v>0</v>
      </c>
      <c r="M42" s="35">
        <v>0</v>
      </c>
      <c r="N42" s="69">
        <f t="shared" ref="N42:N50" si="11">SUM(K42:M42)</f>
        <v>0</v>
      </c>
      <c r="O42" s="35">
        <f t="shared" ref="O42:O50" si="12">+J42+N42</f>
        <v>221333544.91</v>
      </c>
    </row>
    <row r="43" spans="1:15" x14ac:dyDescent="0.2">
      <c r="A43" s="48">
        <v>2000</v>
      </c>
      <c r="B43" s="34" t="s">
        <v>13</v>
      </c>
      <c r="C43" s="35">
        <v>10249183.859999998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823365.63</v>
      </c>
      <c r="J43" s="69">
        <f t="shared" si="10"/>
        <v>11072549.489999998</v>
      </c>
      <c r="K43" s="35">
        <v>0</v>
      </c>
      <c r="L43" s="35">
        <v>0</v>
      </c>
      <c r="M43" s="35">
        <v>0</v>
      </c>
      <c r="N43" s="69">
        <f t="shared" si="11"/>
        <v>0</v>
      </c>
      <c r="O43" s="35">
        <f t="shared" si="12"/>
        <v>11072549.489999998</v>
      </c>
    </row>
    <row r="44" spans="1:15" x14ac:dyDescent="0.2">
      <c r="A44" s="70">
        <v>3000</v>
      </c>
      <c r="B44" s="34" t="s">
        <v>14</v>
      </c>
      <c r="C44" s="35">
        <v>48010689.200000003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4125073.86</v>
      </c>
      <c r="J44" s="69">
        <f t="shared" si="10"/>
        <v>52135763.060000002</v>
      </c>
      <c r="K44" s="35">
        <v>0</v>
      </c>
      <c r="L44" s="35">
        <v>0</v>
      </c>
      <c r="M44" s="35">
        <v>0</v>
      </c>
      <c r="N44" s="69">
        <f t="shared" si="11"/>
        <v>0</v>
      </c>
      <c r="O44" s="35">
        <f t="shared" si="12"/>
        <v>52135763.060000002</v>
      </c>
    </row>
    <row r="45" spans="1:15" x14ac:dyDescent="0.2">
      <c r="A45" s="48">
        <v>4000</v>
      </c>
      <c r="B45" s="34" t="s">
        <v>9</v>
      </c>
      <c r="C45" s="35">
        <v>10303608.789999999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69">
        <f t="shared" si="10"/>
        <v>10303608.789999999</v>
      </c>
      <c r="K45" s="35">
        <v>0</v>
      </c>
      <c r="L45" s="35">
        <v>0</v>
      </c>
      <c r="M45" s="35">
        <v>0</v>
      </c>
      <c r="N45" s="69">
        <f t="shared" si="11"/>
        <v>0</v>
      </c>
      <c r="O45" s="35">
        <f t="shared" si="12"/>
        <v>10303608.789999999</v>
      </c>
    </row>
    <row r="46" spans="1:15" x14ac:dyDescent="0.2">
      <c r="A46" s="70">
        <v>5000</v>
      </c>
      <c r="B46" s="34" t="s">
        <v>15</v>
      </c>
      <c r="C46" s="35">
        <v>1836441.2799999996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3518296.3</v>
      </c>
      <c r="J46" s="69">
        <f t="shared" si="10"/>
        <v>5354737.5799999991</v>
      </c>
      <c r="K46" s="35">
        <v>0</v>
      </c>
      <c r="L46" s="35">
        <v>0</v>
      </c>
      <c r="M46" s="35">
        <v>0</v>
      </c>
      <c r="N46" s="69">
        <f t="shared" si="11"/>
        <v>0</v>
      </c>
      <c r="O46" s="35">
        <f t="shared" si="12"/>
        <v>5354737.5799999991</v>
      </c>
    </row>
    <row r="47" spans="1:15" x14ac:dyDescent="0.2">
      <c r="A47" s="48">
        <v>6000</v>
      </c>
      <c r="B47" s="34" t="s">
        <v>16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30361.72</v>
      </c>
      <c r="J47" s="69">
        <f t="shared" si="10"/>
        <v>30361.72</v>
      </c>
      <c r="K47" s="35">
        <v>0</v>
      </c>
      <c r="L47" s="35">
        <v>0</v>
      </c>
      <c r="M47" s="35">
        <v>0</v>
      </c>
      <c r="N47" s="69">
        <f t="shared" si="11"/>
        <v>0</v>
      </c>
      <c r="O47" s="35">
        <f t="shared" si="12"/>
        <v>30361.72</v>
      </c>
    </row>
    <row r="48" spans="1:15" x14ac:dyDescent="0.2">
      <c r="A48" s="70">
        <v>7000</v>
      </c>
      <c r="B48" s="34" t="s">
        <v>17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69">
        <f t="shared" si="10"/>
        <v>0</v>
      </c>
      <c r="K48" s="35">
        <v>0</v>
      </c>
      <c r="L48" s="35">
        <v>0</v>
      </c>
      <c r="M48" s="35">
        <v>0</v>
      </c>
      <c r="N48" s="69">
        <f t="shared" si="11"/>
        <v>0</v>
      </c>
      <c r="O48" s="35">
        <f t="shared" si="12"/>
        <v>0</v>
      </c>
    </row>
    <row r="49" spans="1:15" x14ac:dyDescent="0.2">
      <c r="A49" s="48">
        <v>8000</v>
      </c>
      <c r="B49" s="34" t="s">
        <v>18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69">
        <f t="shared" si="10"/>
        <v>0</v>
      </c>
      <c r="K49" s="35">
        <v>0</v>
      </c>
      <c r="L49" s="35">
        <v>0</v>
      </c>
      <c r="M49" s="35">
        <v>0</v>
      </c>
      <c r="N49" s="69">
        <f t="shared" si="11"/>
        <v>0</v>
      </c>
      <c r="O49" s="35">
        <f t="shared" si="12"/>
        <v>0</v>
      </c>
    </row>
    <row r="50" spans="1:15" x14ac:dyDescent="0.2">
      <c r="A50" s="72">
        <v>9000</v>
      </c>
      <c r="B50" s="39" t="s">
        <v>19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69">
        <f t="shared" si="10"/>
        <v>0</v>
      </c>
      <c r="K50" s="35">
        <v>0</v>
      </c>
      <c r="L50" s="35">
        <v>0</v>
      </c>
      <c r="M50" s="35">
        <v>0</v>
      </c>
      <c r="N50" s="69">
        <f t="shared" si="11"/>
        <v>0</v>
      </c>
      <c r="O50" s="35">
        <f t="shared" si="12"/>
        <v>0</v>
      </c>
    </row>
    <row r="51" spans="1:15" x14ac:dyDescent="0.2">
      <c r="A51" s="40"/>
      <c r="B51" s="41" t="s">
        <v>22</v>
      </c>
      <c r="C51" s="42">
        <f>C30-C41</f>
        <v>69268744.060000002</v>
      </c>
      <c r="D51" s="42">
        <f t="shared" ref="D51:N51" si="13">D30-D41</f>
        <v>0</v>
      </c>
      <c r="E51" s="42">
        <f t="shared" si="13"/>
        <v>0</v>
      </c>
      <c r="F51" s="42">
        <f t="shared" si="13"/>
        <v>0</v>
      </c>
      <c r="G51" s="42">
        <f t="shared" si="13"/>
        <v>0</v>
      </c>
      <c r="H51" s="42">
        <f t="shared" si="13"/>
        <v>0</v>
      </c>
      <c r="I51" s="42">
        <f t="shared" si="13"/>
        <v>-11133324.479999999</v>
      </c>
      <c r="J51" s="73">
        <f t="shared" si="13"/>
        <v>58135419.579999924</v>
      </c>
      <c r="K51" s="42">
        <f t="shared" si="13"/>
        <v>0</v>
      </c>
      <c r="L51" s="42">
        <f t="shared" si="13"/>
        <v>0</v>
      </c>
      <c r="M51" s="42">
        <f t="shared" si="13"/>
        <v>0</v>
      </c>
      <c r="N51" s="73">
        <f t="shared" si="13"/>
        <v>0</v>
      </c>
      <c r="O51" s="42">
        <f>O30-O41</f>
        <v>58135419.579999924</v>
      </c>
    </row>
    <row r="52" spans="1:15" ht="6" customHeight="1" x14ac:dyDescent="0.2"/>
    <row r="53" spans="1:15" x14ac:dyDescent="0.2">
      <c r="A53" s="1" t="s">
        <v>33</v>
      </c>
    </row>
    <row r="54" spans="1:15" ht="2.25" customHeight="1" x14ac:dyDescent="0.2"/>
    <row r="55" spans="1:15" x14ac:dyDescent="0.2"/>
    <row r="56" spans="1:15" x14ac:dyDescent="0.2"/>
    <row r="57" spans="1:15" ht="7.5" customHeight="1" x14ac:dyDescent="0.2"/>
    <row r="58" spans="1:15" x14ac:dyDescent="0.2"/>
    <row r="59" spans="1:15" x14ac:dyDescent="0.2"/>
    <row r="60" spans="1:15" x14ac:dyDescent="0.2"/>
    <row r="61" spans="1:15" x14ac:dyDescent="0.2"/>
    <row r="62" spans="1:15" x14ac:dyDescent="0.2"/>
    <row r="63" spans="1:15" x14ac:dyDescent="0.2"/>
    <row r="64" spans="1:15" x14ac:dyDescent="0.2"/>
  </sheetData>
  <mergeCells count="2">
    <mergeCell ref="A1:H1"/>
    <mergeCell ref="A27:O27"/>
  </mergeCells>
  <printOptions horizontalCentered="1"/>
  <pageMargins left="0.19685039370078741" right="0.31496062992125984" top="0.35433070866141736" bottom="0.35433070866141736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FFF</vt:lpstr>
      <vt:lpstr>CFF</vt:lpstr>
      <vt:lpstr>CRI-COG-DEVENGADO</vt:lpstr>
      <vt:lpstr>CFF!Área_de_impresión</vt:lpstr>
      <vt:lpstr>'CRI-COG-DEVENGADO'!Área_de_impresión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2024-07-18T23:38:44Z</cp:lastPrinted>
  <dcterms:created xsi:type="dcterms:W3CDTF">2017-12-20T04:54:53Z</dcterms:created>
  <dcterms:modified xsi:type="dcterms:W3CDTF">2024-07-24T00:18:21Z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