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5_LDF\"/>
    </mc:Choice>
  </mc:AlternateContent>
  <xr:revisionPtr revIDLastSave="0" documentId="13_ncr:1_{34FFE102-FB43-4122-8F61-8793E2999A18}" xr6:coauthVersionLast="47" xr6:coauthVersionMax="47" xr10:uidLastSave="{00000000-0000-0000-0000-000000000000}"/>
  <bookViews>
    <workbookView xWindow="-120" yWindow="-120" windowWidth="29040" windowHeight="15720" firstSheet="5" activeTab="5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r:id="rId6"/>
    <sheet name="Formato 6 b)" sheetId="8" state="hidden" r:id="rId7"/>
    <sheet name="Formato 6 c)" sheetId="9" state="hidden" r:id="rId8"/>
    <sheet name="Formato 6 d)" sheetId="10" state="hidden" r:id="rId9"/>
    <sheet name="Formato 7 a)" sheetId="26" state="hidden" r:id="rId10"/>
    <sheet name="Formato 7 b)" sheetId="27" state="hidden" r:id="rId11"/>
    <sheet name="Formato 7 c)" sheetId="28" state="hidden" r:id="rId12"/>
    <sheet name="Formato 7 d)" sheetId="29" state="hidden" r:id="rId13"/>
    <sheet name="Formato 8" sheetId="30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0" l="1"/>
  <c r="G17" i="29"/>
  <c r="G28" i="29" s="1"/>
  <c r="F17" i="29"/>
  <c r="F28" i="29" s="1"/>
  <c r="E17" i="29"/>
  <c r="E28" i="29" s="1"/>
  <c r="D17" i="29"/>
  <c r="D28" i="29" s="1"/>
  <c r="C17" i="29"/>
  <c r="C28" i="29" s="1"/>
  <c r="B17" i="29"/>
  <c r="B28" i="29" s="1"/>
  <c r="G6" i="29"/>
  <c r="F6" i="29"/>
  <c r="E6" i="29"/>
  <c r="D6" i="29"/>
  <c r="C6" i="29"/>
  <c r="B6" i="29"/>
  <c r="A2" i="29"/>
  <c r="G35" i="28"/>
  <c r="F35" i="28"/>
  <c r="E35" i="28"/>
  <c r="G27" i="28"/>
  <c r="F27" i="28"/>
  <c r="E27" i="28"/>
  <c r="D27" i="28"/>
  <c r="C27" i="28"/>
  <c r="B27" i="28"/>
  <c r="G20" i="28"/>
  <c r="G30" i="28" s="1"/>
  <c r="F20" i="28"/>
  <c r="F30" i="28" s="1"/>
  <c r="E20" i="28"/>
  <c r="E30" i="28" s="1"/>
  <c r="D20" i="28"/>
  <c r="D30" i="28" s="1"/>
  <c r="C20" i="28"/>
  <c r="C30" i="28" s="1"/>
  <c r="B20" i="28"/>
  <c r="B30" i="28" s="1"/>
  <c r="G6" i="28"/>
  <c r="F6" i="28"/>
  <c r="E6" i="28"/>
  <c r="D6" i="28"/>
  <c r="C6" i="28"/>
  <c r="B6" i="28"/>
  <c r="A2" i="28"/>
  <c r="G18" i="27"/>
  <c r="F18" i="27"/>
  <c r="F29" i="27" s="1"/>
  <c r="E18" i="27"/>
  <c r="D18" i="27"/>
  <c r="C18" i="27"/>
  <c r="B18" i="27"/>
  <c r="B29" i="27" s="1"/>
  <c r="G7" i="27"/>
  <c r="G29" i="27" s="1"/>
  <c r="F7" i="27"/>
  <c r="E7" i="27"/>
  <c r="E29" i="27" s="1"/>
  <c r="D7" i="27"/>
  <c r="D29" i="27" s="1"/>
  <c r="C7" i="27"/>
  <c r="C29" i="27" s="1"/>
  <c r="B7" i="27"/>
  <c r="A2" i="27"/>
  <c r="G28" i="26"/>
  <c r="F28" i="26"/>
  <c r="E28" i="26"/>
  <c r="D28" i="26"/>
  <c r="C28" i="26"/>
  <c r="B28" i="26"/>
  <c r="G21" i="26"/>
  <c r="G31" i="26" s="1"/>
  <c r="F21" i="26"/>
  <c r="F31" i="26" s="1"/>
  <c r="E21" i="26"/>
  <c r="E31" i="26" s="1"/>
  <c r="D21" i="26"/>
  <c r="D31" i="26" s="1"/>
  <c r="C21" i="26"/>
  <c r="C31" i="26" s="1"/>
  <c r="B21" i="26"/>
  <c r="B31" i="26" s="1"/>
  <c r="G7" i="26"/>
  <c r="F7" i="26"/>
  <c r="E7" i="26"/>
  <c r="D7" i="26"/>
  <c r="C7" i="26"/>
  <c r="B7" i="26"/>
  <c r="A2" i="26"/>
  <c r="D10" i="8" l="1"/>
  <c r="G10" i="8" s="1"/>
  <c r="D11" i="8"/>
  <c r="G11" i="8" s="1"/>
  <c r="D12" i="8"/>
  <c r="G12" i="8"/>
  <c r="D13" i="8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D21" i="8"/>
  <c r="G21" i="8"/>
  <c r="D22" i="8"/>
  <c r="G22" i="8"/>
  <c r="D23" i="8"/>
  <c r="G23" i="8"/>
  <c r="D24" i="8"/>
  <c r="G24" i="8"/>
  <c r="D25" i="8"/>
  <c r="G25" i="8"/>
  <c r="D26" i="8"/>
  <c r="G26" i="8"/>
  <c r="D27" i="8"/>
  <c r="G27" i="8"/>
  <c r="D28" i="8"/>
  <c r="G28" i="8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D37" i="8"/>
  <c r="G37" i="8"/>
  <c r="D38" i="8"/>
  <c r="G38" i="8"/>
  <c r="D39" i="8"/>
  <c r="G39" i="8"/>
  <c r="D40" i="8"/>
  <c r="G40" i="8"/>
  <c r="D41" i="8"/>
  <c r="G41" i="8"/>
  <c r="D42" i="8"/>
  <c r="G42" i="8"/>
  <c r="D43" i="8"/>
  <c r="G43" i="8"/>
  <c r="D44" i="8"/>
  <c r="G44" i="8"/>
  <c r="D45" i="8"/>
  <c r="G45" i="8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D53" i="8"/>
  <c r="G53" i="8"/>
  <c r="D54" i="8"/>
  <c r="G54" i="8"/>
  <c r="D55" i="8"/>
  <c r="G55" i="8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D10" i="10"/>
  <c r="G10" i="10" s="1"/>
  <c r="G9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D11" i="9"/>
  <c r="D10" i="9" s="1"/>
  <c r="F10" i="9"/>
  <c r="F9" i="9" s="1"/>
  <c r="F76" i="9" s="1"/>
  <c r="E10" i="9"/>
  <c r="E9" i="9" s="1"/>
  <c r="E76" i="9" s="1"/>
  <c r="C10" i="9"/>
  <c r="B10" i="9"/>
  <c r="C9" i="9"/>
  <c r="B9" i="9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G60" i="8" s="1"/>
  <c r="D59" i="8"/>
  <c r="G59" i="8" s="1"/>
  <c r="D58" i="8"/>
  <c r="G58" i="8" s="1"/>
  <c r="F57" i="8"/>
  <c r="E57" i="8"/>
  <c r="C57" i="8"/>
  <c r="B57" i="8"/>
  <c r="F9" i="8"/>
  <c r="F67" i="8" s="1"/>
  <c r="E9" i="8"/>
  <c r="E67" i="8" s="1"/>
  <c r="C9" i="8"/>
  <c r="C67" i="8" s="1"/>
  <c r="B9" i="8"/>
  <c r="B67" i="8" s="1"/>
  <c r="D67" i="8" s="1"/>
  <c r="G67" i="8" s="1"/>
  <c r="D157" i="7"/>
  <c r="G157" i="7" s="1"/>
  <c r="D156" i="7"/>
  <c r="G156" i="7" s="1"/>
  <c r="D155" i="7"/>
  <c r="D150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3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C85" i="7"/>
  <c r="C84" i="7" s="1"/>
  <c r="B85" i="7"/>
  <c r="B84" i="7" s="1"/>
  <c r="F84" i="7"/>
  <c r="E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C62" i="7"/>
  <c r="B62" i="7"/>
  <c r="D61" i="7"/>
  <c r="G61" i="7" s="1"/>
  <c r="D60" i="7"/>
  <c r="G60" i="7" s="1"/>
  <c r="D59" i="7"/>
  <c r="G59" i="7" s="1"/>
  <c r="G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 s="1"/>
  <c r="F10" i="7"/>
  <c r="F9" i="7" s="1"/>
  <c r="F159" i="7" s="1"/>
  <c r="E10" i="7"/>
  <c r="C10" i="7"/>
  <c r="B10" i="7"/>
  <c r="E9" i="7"/>
  <c r="E159" i="7" s="1"/>
  <c r="C9" i="7"/>
  <c r="B9" i="7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11" i="9"/>
  <c r="G10" i="9" s="1"/>
  <c r="G9" i="9" s="1"/>
  <c r="D27" i="9"/>
  <c r="D9" i="9" s="1"/>
  <c r="D76" i="9" s="1"/>
  <c r="D37" i="9"/>
  <c r="D61" i="9"/>
  <c r="G54" i="9"/>
  <c r="G53" i="9" s="1"/>
  <c r="G57" i="8"/>
  <c r="G9" i="8"/>
  <c r="D9" i="8"/>
  <c r="D57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G9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7" s="1"/>
  <c r="G76" i="9" l="1"/>
  <c r="D84" i="7"/>
  <c r="D159" i="7" s="1"/>
  <c r="G84" i="7"/>
  <c r="G159" i="7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<sst xmlns="http://schemas.openxmlformats.org/spreadsheetml/2006/main" count="1077" uniqueCount="656">
  <si>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</si>
  <si>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</si>
  <si>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</si>
  <si>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</si>
  <si>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</si>
  <si>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</si>
  <si>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</si>
  <si>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</si>
  <si>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</si>
  <si>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</si>
  <si>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</si>
  <si>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</si>
  <si>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</si>
  <si>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</si>
  <si>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</si>
  <si>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</si>
  <si>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</si>
  <si>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</si>
  <si>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</si>
  <si>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</si>
  <si>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</si>
  <si>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</si>
  <si>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</si>
  <si>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</si>
  <si>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</si>
  <si>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</si>
  <si>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</si>
  <si>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</si>
  <si>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</si>
  <si>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</si>
  <si>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</si>
  <si>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</si>
  <si>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</si>
  <si>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</si>
  <si>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</si>
  <si>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</si>
  <si>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</si>
  <si>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</si>
  <si>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</si>
  <si>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</si>
  <si>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</si>
  <si>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</si>
  <si>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</si>
  <si>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</si>
  <si>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</si>
  <si>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</si>
  <si>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</si>
  <si>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</si>
  <si>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</si>
  <si>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</si>
  <si>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</si>
  <si>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</si>
  <si>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</si>
  <si>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</si>
  <si>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</si>
  <si>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</si>
  <si>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</si>
  <si>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</si>
  <si>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</si>
  <si>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</si>
  <si>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</si>
  <si>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</si>
  <si>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</si>
  <si>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</si>
  <si>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</si>
  <si>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</si>
  <si>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</si>
  <si>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</si>
  <si>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</si>
  <si>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</si>
  <si>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</si>
  <si>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</si>
  <si>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</si>
  <si>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</si>
  <si>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</si>
  <si>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</si>
  <si>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</si>
  <si>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</si>
  <si>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</si>
  <si>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</si>
  <si>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</si>
  <si>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</si>
  <si>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</si>
  <si>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</si>
  <si>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</si>
  <si>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</si>
  <si>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</si>
  <si>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</si>
  <si>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</si>
  <si>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</si>
  <si>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</si>
  <si>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</si>
  <si>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</si>
  <si>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</si>
  <si>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</si>
  <si>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</si>
  <si>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</si>
  <si>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</si>
  <si>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</si>
  <si>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</si>
  <si>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</si>
  <si>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</si>
  <si>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</si>
  <si>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</si>
  <si>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</si>
  <si>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</si>
  <si>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</si>
  <si>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</si>
  <si>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</si>
  <si>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</si>
  <si>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</si>
  <si>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</si>
  <si>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</si>
  <si>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</si>
  <si>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</si>
  <si>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</si>
  <si>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</si>
  <si>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</si>
  <si>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</si>
  <si>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</si>
  <si>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</si>
  <si>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</si>
  <si>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</si>
  <si>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</si>
  <si>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</si>
  <si>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</si>
  <si>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</si>
  <si>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</si>
  <si>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</si>
  <si>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</si>
  <si>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</si>
  <si>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</si>
  <si>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</si>
  <si>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</si>
  <si>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</si>
  <si>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</si>
  <si>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</si>
  <si>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</si>
  <si>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</si>
  <si>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</si>
  <si>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</si>
  <si>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</si>
  <si>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</si>
  <si>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</si>
  <si>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</si>
  <si>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</si>
  <si>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</si>
  <si>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</si>
  <si>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</si>
  <si>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</si>
  <si>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</si>
  <si>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</si>
  <si>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</si>
  <si>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</si>
  <si>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</si>
  <si>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</si>
  <si>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</si>
  <si>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</si>
  <si>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</si>
  <si>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</si>
  <si>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</si>
  <si>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</si>
  <si>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</si>
  <si>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</si>
  <si>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</si>
  <si>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</si>
  <si>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</si>
  <si>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</si>
  <si>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</si>
  <si>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</si>
  <si>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</si>
  <si>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</si>
  <si>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</si>
  <si>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</si>
  <si>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</si>
  <si>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</si>
  <si>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</si>
  <si>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</si>
  <si>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</si>
  <si>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</si>
  <si>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</si>
  <si>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</si>
  <si>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</si>
  <si>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</si>
  <si>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</si>
  <si>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</si>
  <si>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</si>
  <si>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</si>
  <si>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</si>
  <si>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</si>
  <si>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</si>
  <si>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</si>
  <si>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</si>
  <si>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</si>
  <si>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</si>
  <si>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</si>
  <si>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</si>
  <si>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</si>
  <si>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</si>
  <si>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</si>
  <si>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</si>
  <si>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</si>
  <si>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</si>
  <si>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</si>
  <si>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</si>
  <si>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</si>
  <si>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</si>
  <si>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</si>
  <si>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</si>
  <si>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</si>
  <si>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</si>
  <si>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</si>
  <si>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</si>
  <si>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</si>
  <si>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</si>
  <si>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</si>
  <si>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</si>
  <si>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</si>
  <si>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</si>
  <si>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</si>
  <si>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</si>
  <si>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</si>
  <si>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</si>
  <si>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</si>
  <si>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</si>
  <si>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</si>
  <si>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</si>
  <si>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</si>
  <si>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</si>
  <si>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</si>
  <si>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</si>
  <si>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</si>
  <si>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</si>
  <si>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</si>
  <si>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</si>
  <si>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</si>
  <si>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</si>
  <si>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</si>
  <si>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</si>
  <si>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</si>
  <si>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</si>
  <si>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</si>
  <si>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</si>
  <si>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</si>
  <si>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</si>
  <si>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</si>
  <si>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</si>
  <si>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</si>
  <si>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</si>
  <si>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</si>
  <si>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</si>
  <si>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</si>
  <si>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</si>
  <si>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</si>
  <si>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</si>
  <si>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</si>
  <si>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</si>
  <si>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</si>
  <si>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</si>
  <si>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</si>
  <si>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</si>
  <si>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</si>
  <si>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</si>
  <si>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</si>
  <si>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</si>
  <si>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</si>
  <si>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</si>
  <si>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</si>
  <si>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</si>
  <si>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</si>
  <si>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</si>
  <si>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</si>
  <si>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</si>
  <si>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</si>
  <si>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</si>
  <si>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</si>
  <si>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</si>
  <si>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</si>
  <si>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</si>
  <si>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</si>
  <si>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</si>
  <si>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</si>
  <si>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</si>
  <si>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</si>
  <si>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</si>
  <si>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</si>
  <si>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</si>
  <si>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</si>
  <si>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</si>
  <si>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</si>
  <si>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</si>
  <si>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</si>
  <si>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</si>
  <si>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</si>
  <si>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</si>
  <si>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</si>
  <si>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</si>
  <si>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</si>
  <si>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</si>
  <si>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</si>
  <si>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</si>
  <si>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</si>
  <si>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</si>
  <si>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</si>
  <si>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</si>
  <si>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</si>
  <si>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</si>
  <si>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</si>
  <si>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</si>
  <si>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</si>
  <si>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</si>
  <si>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</si>
  <si>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</si>
  <si>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</si>
  <si>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</si>
  <si>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</si>
  <si>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</si>
  <si>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</si>
  <si>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</si>
  <si>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</si>
  <si>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</si>
  <si>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</si>
  <si>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</si>
  <si>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</si>
  <si>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</si>
  <si>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</si>
  <si>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</si>
  <si>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</si>
  <si>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</si>
  <si>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</si>
  <si>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</si>
  <si>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</si>
  <si>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</si>
  <si>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</si>
  <si>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</si>
  <si>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</si>
  <si>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</si>
  <si>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</si>
  <si>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</si>
  <si>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</si>
  <si>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</si>
  <si>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</si>
  <si>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</si>
  <si>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</si>
  <si>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</si>
  <si>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</si>
  <si>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</si>
  <si>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</si>
  <si>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</si>
  <si>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</si>
  <si>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</si>
  <si>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</si>
  <si>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</si>
  <si>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</si>
  <si>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</si>
  <si>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</si>
  <si>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</si>
  <si>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</si>
  <si>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</si>
  <si>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</si>
  <si>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</si>
  <si>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</si>
  <si>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</si>
  <si>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</si>
  <si>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</si>
  <si>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</si>
  <si>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</si>
  <si>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</si>
  <si>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</si>
  <si>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</si>
  <si>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</si>
  <si>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</si>
  <si>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</si>
  <si>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</si>
  <si>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</si>
  <si>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</si>
  <si>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</si>
  <si>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</si>
  <si>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</si>
  <si>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</si>
  <si>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</si>
  <si>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</si>
  <si>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</si>
  <si>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</si>
  <si>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</si>
  <si>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</si>
  <si>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</si>
  <si>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</si>
  <si>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</si>
  <si>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</si>
  <si>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</si>
  <si>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</si>
  <si>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</si>
  <si>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</si>
  <si>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</si>
  <si>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</si>
  <si>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</si>
  <si>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</si>
  <si>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</si>
  <si>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</si>
  <si>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</si>
  <si>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</si>
  <si>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</si>
  <si>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</si>
  <si>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</si>
  <si>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</si>
  <si>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</si>
  <si>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</si>
  <si>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</si>
  <si>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</si>
  <si>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</si>
  <si>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</si>
  <si>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</si>
  <si>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</si>
  <si>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</si>
  <si>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</si>
  <si>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</si>
  <si>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</si>
  <si>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</si>
  <si>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</si>
  <si>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</si>
  <si>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</si>
  <si>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</si>
  <si>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</si>
  <si>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</si>
  <si>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</si>
  <si>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</si>
  <si>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</si>
  <si>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</si>
  <si>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</si>
  <si>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</si>
  <si>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</si>
  <si>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</si>
  <si>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</si>
  <si>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</si>
  <si>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</si>
  <si>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</si>
  <si>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</si>
  <si>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</si>
  <si>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</si>
  <si>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</si>
  <si>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</si>
  <si>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</si>
  <si>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</si>
  <si>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</si>
  <si>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</si>
  <si>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</si>
  <si>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</si>
  <si>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</si>
  <si>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</si>
  <si>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</si>
  <si>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</si>
  <si>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</si>
  <si>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</si>
  <si>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</si>
  <si>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</si>
  <si>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</si>
  <si>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</si>
  <si>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</si>
  <si>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</si>
  <si>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</si>
  <si>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</si>
  <si>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</si>
  <si>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</si>
  <si>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</si>
  <si>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</si>
  <si>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</si>
  <si>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</si>
  <si>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</si>
  <si>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</si>
  <si>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</si>
  <si>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</si>
  <si>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</si>
  <si>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</si>
  <si>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</si>
  <si>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</si>
  <si>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</si>
  <si>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</si>
  <si>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</si>
  <si>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</si>
  <si>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</si>
  <si>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</si>
  <si>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</si>
  <si>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</si>
  <si>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</si>
  <si>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</si>
  <si>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</si>
  <si>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</si>
  <si>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</si>
  <si>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</si>
  <si>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</si>
  <si>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</si>
  <si>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</si>
  <si>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</si>
  <si>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</si>
  <si>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</si>
  <si>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</si>
  <si>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</si>
  <si>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</si>
  <si>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</si>
  <si>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</si>
  <si>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</si>
  <si>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</si>
  <si>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</si>
  <si>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</si>
  <si>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</si>
  <si>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</si>
  <si>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</si>
  <si>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</si>
  <si>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</si>
  <si>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</si>
  <si>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</si>
  <si>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</si>
  <si>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</si>
  <si>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</si>
  <si>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</si>
  <si>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</si>
  <si>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</si>
  <si>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</si>
  <si>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</si>
  <si>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</si>
  <si>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</si>
  <si>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</si>
  <si>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</si>
  <si>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</si>
  <si>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</si>
  <si>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</si>
  <si>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</si>
  <si>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</si>
  <si>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</si>
  <si>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</si>
  <si>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</si>
  <si>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</si>
  <si>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</si>
  <si>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</si>
  <si>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</si>
  <si>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</si>
  <si>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</si>
  <si>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</si>
  <si>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</si>
  <si>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</si>
  <si>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</si>
  <si>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</si>
  <si>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</si>
  <si>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</si>
  <si>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</si>
  <si>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</si>
  <si>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</si>
  <si>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</si>
  <si>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</si>
  <si>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</si>
  <si>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</si>
  <si>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</si>
  <si>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</si>
  <si>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</si>
  <si>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</si>
  <si>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</si>
  <si>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</si>
  <si>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</si>
  <si>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</si>
  <si>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</si>
  <si>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</si>
  <si>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</si>
  <si>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</si>
  <si>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</si>
  <si>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</si>
  <si>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</si>
  <si>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</si>
  <si>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</si>
  <si>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</si>
  <si>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</si>
  <si>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</si>
  <si>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</si>
  <si>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</si>
  <si>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</si>
  <si>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</si>
  <si>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</si>
  <si>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</si>
  <si>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</si>
  <si>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</si>
  <si>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</si>
  <si>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</si>
  <si>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</si>
  <si>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</si>
  <si>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</si>
  <si>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</si>
  <si>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</si>
  <si>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</si>
  <si>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</si>
  <si>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</si>
  <si>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</si>
  <si>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</si>
  <si>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</si>
  <si>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</si>
  <si>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</si>
  <si>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</si>
  <si>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</si>
  <si>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</si>
  <si>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</si>
  <si>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</si>
  <si>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</si>
  <si>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</si>
  <si>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</si>
  <si>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</si>
  <si>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</si>
  <si>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</si>
  <si>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</si>
  <si>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</si>
  <si>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</si>
  <si>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</si>
  <si>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</si>
  <si>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</si>
  <si>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</si>
  <si>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</si>
  <si>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</si>
  <si>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</si>
  <si>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</si>
  <si>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</si>
  <si>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</si>
  <si>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</si>
  <si>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</si>
  <si>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</si>
  <si>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</si>
  <si>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</si>
  <si>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</si>
  <si>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</si>
  <si>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</si>
  <si>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</si>
  <si>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</si>
  <si>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</si>
  <si>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</si>
  <si>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</si>
  <si>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</si>
  <si>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</si>
  <si>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</si>
  <si>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</si>
  <si>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</si>
  <si>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</si>
  <si>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</si>
  <si>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</si>
  <si>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</si>
  <si>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</si>
  <si>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</si>
  <si>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</si>
  <si>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</si>
  <si>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</si>
  <si>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</si>
  <si>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Junio de 2024 (b)</t>
  </si>
  <si>
    <t>Del 1 de Enero al 30 de Junio de 2024 (b)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</si>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</sst>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2" fontId="0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 wrapText="1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/40_Portal%20Congreso/08_Informaci&#243;n%20Financiera%20ASEG/2024/1er%20Trimestre/2_Digitales/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6" t="s">
        <v>588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647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167850990.20999998</v>
      </c>
      <c r="C9" s="46">
        <f>SUM(C10:C16)</f>
        <v>150349987.09</v>
      </c>
      <c r="D9" s="45" t="s">
        <v>10</v>
      </c>
      <c r="E9" s="46">
        <f>SUM(E10:E18)</f>
        <v>10520042.200000001</v>
      </c>
      <c r="F9" s="46">
        <f>SUM(F10:F18)</f>
        <v>36983560.340000004</v>
      </c>
    </row>
    <row r="10" spans="1:6" x14ac:dyDescent="0.25">
      <c r="A10" s="47" t="s">
        <v>11</v>
      </c>
      <c r="B10" s="176">
        <v>0</v>
      </c>
      <c r="C10" s="176">
        <v>0</v>
      </c>
      <c r="D10" s="47" t="s">
        <v>12</v>
      </c>
      <c r="E10" s="177">
        <v>0</v>
      </c>
      <c r="F10" s="177">
        <v>8633292.5700000003</v>
      </c>
    </row>
    <row r="11" spans="1:6" x14ac:dyDescent="0.25">
      <c r="A11" s="47" t="s">
        <v>13</v>
      </c>
      <c r="B11" s="177">
        <v>36413700.799999997</v>
      </c>
      <c r="C11" s="177">
        <v>75559025.560000002</v>
      </c>
      <c r="D11" s="47" t="s">
        <v>14</v>
      </c>
      <c r="E11" s="177">
        <v>1691004.84</v>
      </c>
      <c r="F11" s="177">
        <v>1373331.06</v>
      </c>
    </row>
    <row r="12" spans="1:6" x14ac:dyDescent="0.25">
      <c r="A12" s="47" t="s">
        <v>15</v>
      </c>
      <c r="B12" s="177">
        <v>2911925.2</v>
      </c>
      <c r="C12" s="177">
        <v>7187358.5</v>
      </c>
      <c r="D12" s="47" t="s">
        <v>16</v>
      </c>
      <c r="E12" s="177">
        <v>0</v>
      </c>
      <c r="F12" s="177">
        <v>0</v>
      </c>
    </row>
    <row r="13" spans="1:6" x14ac:dyDescent="0.25">
      <c r="A13" s="47" t="s">
        <v>17</v>
      </c>
      <c r="B13" s="177">
        <v>68826893.319999993</v>
      </c>
      <c r="C13" s="177">
        <v>19299999.940000001</v>
      </c>
      <c r="D13" s="47" t="s">
        <v>18</v>
      </c>
      <c r="E13" s="176">
        <v>0</v>
      </c>
      <c r="F13" s="176">
        <v>0</v>
      </c>
    </row>
    <row r="14" spans="1:6" x14ac:dyDescent="0.25">
      <c r="A14" s="47" t="s">
        <v>19</v>
      </c>
      <c r="B14" s="176">
        <v>0</v>
      </c>
      <c r="C14" s="176">
        <v>0</v>
      </c>
      <c r="D14" s="47" t="s">
        <v>20</v>
      </c>
      <c r="E14" s="177">
        <v>0</v>
      </c>
      <c r="F14" s="177">
        <v>9999.99</v>
      </c>
    </row>
    <row r="15" spans="1:6" x14ac:dyDescent="0.25">
      <c r="A15" s="47" t="s">
        <v>21</v>
      </c>
      <c r="B15" s="177">
        <v>59698470.890000001</v>
      </c>
      <c r="C15" s="177">
        <v>48303603.090000004</v>
      </c>
      <c r="D15" s="47" t="s">
        <v>22</v>
      </c>
      <c r="E15" s="176">
        <v>0</v>
      </c>
      <c r="F15" s="176">
        <v>0</v>
      </c>
    </row>
    <row r="16" spans="1:6" x14ac:dyDescent="0.25">
      <c r="A16" s="47" t="s">
        <v>23</v>
      </c>
      <c r="B16" s="176">
        <v>0</v>
      </c>
      <c r="C16" s="176">
        <v>0</v>
      </c>
      <c r="D16" s="47" t="s">
        <v>24</v>
      </c>
      <c r="E16" s="177">
        <v>8741473.5500000007</v>
      </c>
      <c r="F16" s="177">
        <v>26966577.719999999</v>
      </c>
    </row>
    <row r="17" spans="1:6" x14ac:dyDescent="0.25">
      <c r="A17" s="45" t="s">
        <v>25</v>
      </c>
      <c r="B17" s="46">
        <f>SUM(B18:B24)</f>
        <v>19183460.16</v>
      </c>
      <c r="C17" s="46">
        <f>SUM(C18:C24)</f>
        <v>1173712.56</v>
      </c>
      <c r="D17" s="47" t="s">
        <v>26</v>
      </c>
      <c r="E17" s="176">
        <v>0</v>
      </c>
      <c r="F17" s="176">
        <v>0</v>
      </c>
    </row>
    <row r="18" spans="1:6" x14ac:dyDescent="0.25">
      <c r="A18" s="47" t="s">
        <v>27</v>
      </c>
      <c r="B18" s="176">
        <v>0</v>
      </c>
      <c r="C18" s="176">
        <v>0</v>
      </c>
      <c r="D18" s="47" t="s">
        <v>28</v>
      </c>
      <c r="E18" s="177">
        <v>87563.81</v>
      </c>
      <c r="F18" s="177">
        <v>359</v>
      </c>
    </row>
    <row r="19" spans="1:6" x14ac:dyDescent="0.25">
      <c r="A19" s="47" t="s">
        <v>29</v>
      </c>
      <c r="B19" s="177">
        <v>13656.54</v>
      </c>
      <c r="C19" s="177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7">
        <v>18781797.91</v>
      </c>
      <c r="C20" s="177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7">
        <v>0</v>
      </c>
      <c r="C21" s="177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7">
        <v>388005.71</v>
      </c>
      <c r="C22" s="177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6">
        <v>0</v>
      </c>
      <c r="C23" s="17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7">
        <v>0</v>
      </c>
      <c r="C24" s="177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9022548.3800000008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7">
        <v>9022548.3800000008</v>
      </c>
      <c r="C26" s="177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6">
        <v>0</v>
      </c>
      <c r="C27" s="17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6">
        <v>0</v>
      </c>
      <c r="C28" s="17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6">
        <v>0</v>
      </c>
      <c r="C29" s="17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6">
        <v>0</v>
      </c>
      <c r="C30" s="17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7">
        <v>1767008.1</v>
      </c>
      <c r="C37" s="177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7">
        <v>-297907.5</v>
      </c>
      <c r="C39" s="177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7">
        <v>736326</v>
      </c>
      <c r="C42" s="177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198262425.34999996</v>
      </c>
      <c r="C47" s="4">
        <f>C9+C17+C25+C31+C37+C38+C41</f>
        <v>156138080.75</v>
      </c>
      <c r="D47" s="2" t="s">
        <v>84</v>
      </c>
      <c r="E47" s="4">
        <f>E9+E19+E23+E26+E27+E31+E38+E42</f>
        <v>10520042.200000001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7">
        <v>0</v>
      </c>
      <c r="C50" s="177">
        <v>0</v>
      </c>
      <c r="D50" s="45" t="s">
        <v>88</v>
      </c>
      <c r="E50" s="177">
        <v>0</v>
      </c>
      <c r="F50" s="177">
        <v>0</v>
      </c>
    </row>
    <row r="51" spans="1:6" x14ac:dyDescent="0.25">
      <c r="A51" s="45" t="s">
        <v>89</v>
      </c>
      <c r="B51" s="177">
        <v>0</v>
      </c>
      <c r="C51" s="177">
        <v>0</v>
      </c>
      <c r="D51" s="45" t="s">
        <v>90</v>
      </c>
      <c r="E51" s="177">
        <v>0</v>
      </c>
      <c r="F51" s="177">
        <v>0</v>
      </c>
    </row>
    <row r="52" spans="1:6" x14ac:dyDescent="0.25">
      <c r="A52" s="45" t="s">
        <v>91</v>
      </c>
      <c r="B52" s="177">
        <v>825818459.47000003</v>
      </c>
      <c r="C52" s="177">
        <v>825788097.75</v>
      </c>
      <c r="D52" s="45" t="s">
        <v>92</v>
      </c>
      <c r="E52" s="177">
        <v>0</v>
      </c>
      <c r="F52" s="177">
        <v>0</v>
      </c>
    </row>
    <row r="53" spans="1:6" x14ac:dyDescent="0.25">
      <c r="A53" s="45" t="s">
        <v>93</v>
      </c>
      <c r="B53" s="177">
        <v>155746697.86000001</v>
      </c>
      <c r="C53" s="177">
        <v>152518744.44999999</v>
      </c>
      <c r="D53" s="45" t="s">
        <v>94</v>
      </c>
      <c r="E53" s="177">
        <v>0</v>
      </c>
      <c r="F53" s="177">
        <v>0</v>
      </c>
    </row>
    <row r="54" spans="1:6" x14ac:dyDescent="0.25">
      <c r="A54" s="45" t="s">
        <v>95</v>
      </c>
      <c r="B54" s="177">
        <v>16463191.890000001</v>
      </c>
      <c r="C54" s="177">
        <v>16463191.890000001</v>
      </c>
      <c r="D54" s="45" t="s">
        <v>96</v>
      </c>
      <c r="E54" s="177">
        <v>39671436.259999998</v>
      </c>
      <c r="F54" s="177">
        <v>32108842.780000001</v>
      </c>
    </row>
    <row r="55" spans="1:6" x14ac:dyDescent="0.25">
      <c r="A55" s="45" t="s">
        <v>97</v>
      </c>
      <c r="B55" s="177">
        <v>-385671149.51999998</v>
      </c>
      <c r="C55" s="177">
        <v>-359672026.72000003</v>
      </c>
      <c r="D55" s="49" t="s">
        <v>98</v>
      </c>
      <c r="E55" s="177">
        <v>19884164.300000001</v>
      </c>
      <c r="F55" s="177">
        <v>16579586.789999999</v>
      </c>
    </row>
    <row r="56" spans="1:6" x14ac:dyDescent="0.25">
      <c r="A56" s="45" t="s">
        <v>99</v>
      </c>
      <c r="B56" s="177">
        <v>12000</v>
      </c>
      <c r="C56" s="177">
        <v>12000</v>
      </c>
      <c r="D56" s="44"/>
      <c r="E56" s="48"/>
      <c r="F56" s="48"/>
    </row>
    <row r="57" spans="1:6" x14ac:dyDescent="0.25">
      <c r="A57" s="45" t="s">
        <v>100</v>
      </c>
      <c r="B57" s="177">
        <v>0</v>
      </c>
      <c r="C57" s="177">
        <v>0</v>
      </c>
      <c r="D57" s="2" t="s">
        <v>101</v>
      </c>
      <c r="E57" s="4">
        <f>SUM(E50:E55)</f>
        <v>59555600.560000002</v>
      </c>
      <c r="F57" s="4">
        <f>SUM(F50:F55)</f>
        <v>48688429.57</v>
      </c>
    </row>
    <row r="58" spans="1:6" x14ac:dyDescent="0.25">
      <c r="A58" s="45" t="s">
        <v>102</v>
      </c>
      <c r="B58" s="177">
        <v>0</v>
      </c>
      <c r="C58" s="177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70075642.760000005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612369199.70000005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810631625.04999995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7">
        <v>0</v>
      </c>
      <c r="F64" s="177">
        <v>0</v>
      </c>
    </row>
    <row r="65" spans="1:6" x14ac:dyDescent="0.25">
      <c r="A65" s="44"/>
      <c r="B65" s="44"/>
      <c r="C65" s="44"/>
      <c r="D65" s="49" t="s">
        <v>109</v>
      </c>
      <c r="E65" s="177">
        <v>690250996.39999998</v>
      </c>
      <c r="F65" s="177">
        <v>690250996.39999998</v>
      </c>
    </row>
    <row r="66" spans="1:6" x14ac:dyDescent="0.25">
      <c r="A66" s="44"/>
      <c r="B66" s="44"/>
      <c r="C66" s="44"/>
      <c r="D66" s="45" t="s">
        <v>110</v>
      </c>
      <c r="E66" s="177">
        <v>0</v>
      </c>
      <c r="F66" s="177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50304985.890000008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7">
        <v>34979884.090000004</v>
      </c>
      <c r="F69" s="177">
        <v>-44685683.270000003</v>
      </c>
    </row>
    <row r="70" spans="1:6" x14ac:dyDescent="0.25">
      <c r="A70" s="52"/>
      <c r="B70" s="44"/>
      <c r="C70" s="44"/>
      <c r="D70" s="45" t="s">
        <v>113</v>
      </c>
      <c r="E70" s="177">
        <v>17012681.010000002</v>
      </c>
      <c r="F70" s="177">
        <v>61698364.289999999</v>
      </c>
    </row>
    <row r="71" spans="1:6" x14ac:dyDescent="0.25">
      <c r="A71" s="52"/>
      <c r="B71" s="44"/>
      <c r="C71" s="44"/>
      <c r="D71" s="45" t="s">
        <v>114</v>
      </c>
      <c r="E71" s="177">
        <v>12783.36</v>
      </c>
      <c r="F71" s="177">
        <v>12783.36</v>
      </c>
    </row>
    <row r="72" spans="1:6" x14ac:dyDescent="0.25">
      <c r="A72" s="52"/>
      <c r="B72" s="44"/>
      <c r="C72" s="44"/>
      <c r="D72" s="45" t="s">
        <v>115</v>
      </c>
      <c r="E72" s="177">
        <v>0</v>
      </c>
      <c r="F72" s="177">
        <v>0</v>
      </c>
    </row>
    <row r="73" spans="1:6" x14ac:dyDescent="0.25">
      <c r="A73" s="52"/>
      <c r="B73" s="44"/>
      <c r="C73" s="44"/>
      <c r="D73" s="45" t="s">
        <v>116</v>
      </c>
      <c r="E73" s="177">
        <v>-1700362.57</v>
      </c>
      <c r="F73" s="177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740555982.28999996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810631625.04999995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2BD2-1668-4964-94A4-5EFFF77182C0}">
  <sheetPr>
    <outlinePr summaryBelow="0"/>
  </sheetPr>
  <dimension ref="A1:G37"/>
  <sheetViews>
    <sheetView showGridLines="0" zoomScale="75" zoomScaleNormal="75" workbookViewId="0">
      <selection activeCell="D53" sqref="D5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635</v>
      </c>
      <c r="D6" s="32" t="s">
        <v>636</v>
      </c>
      <c r="E6" s="32" t="s">
        <v>637</v>
      </c>
      <c r="F6" s="32" t="s">
        <v>638</v>
      </c>
      <c r="G6" s="32" t="s">
        <v>650</v>
      </c>
    </row>
    <row r="7" spans="1:7" ht="15.75" customHeight="1" x14ac:dyDescent="0.25">
      <c r="A7" s="26" t="s">
        <v>558</v>
      </c>
      <c r="B7" s="115">
        <f>SUM(B8:B19)</f>
        <v>731985912</v>
      </c>
      <c r="C7" s="115">
        <f t="shared" ref="C7:G7" si="0">SUM(C8:C19)</f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731985912</v>
      </c>
      <c r="C31" s="115">
        <f t="shared" ref="C31:G31" si="3">C21+C7+C28</f>
        <v>754155842</v>
      </c>
      <c r="D31" s="115">
        <f t="shared" si="3"/>
        <v>777001388</v>
      </c>
      <c r="E31" s="115">
        <f t="shared" si="3"/>
        <v>800543346</v>
      </c>
      <c r="F31" s="115">
        <f t="shared" si="3"/>
        <v>824803156</v>
      </c>
      <c r="G31" s="115">
        <f t="shared" si="3"/>
        <v>849802937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E279176C-1367-4052-951A-C63EADA4DE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D40C-FDD6-4114-8320-7917574DBD81}">
  <sheetPr>
    <outlinePr summaryBelow="0"/>
  </sheetPr>
  <dimension ref="A1:G30"/>
  <sheetViews>
    <sheetView showGridLines="0" zoomScale="75" zoomScaleNormal="75" workbookViewId="0">
      <selection activeCell="D53" sqref="D5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651</v>
      </c>
      <c r="D6" s="32" t="s">
        <v>636</v>
      </c>
      <c r="E6" s="32" t="s">
        <v>637</v>
      </c>
      <c r="F6" s="32" t="s">
        <v>638</v>
      </c>
      <c r="G6" s="32" t="s">
        <v>652</v>
      </c>
    </row>
    <row r="7" spans="1:7" ht="15.75" customHeight="1" x14ac:dyDescent="0.25">
      <c r="A7" s="26" t="s">
        <v>469</v>
      </c>
      <c r="B7" s="115">
        <f t="shared" ref="B7:G7" si="0">SUM(B8:B16)</f>
        <v>731985912</v>
      </c>
      <c r="C7" s="115">
        <f t="shared" si="0"/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1">SUM(C19:C27)</f>
        <v>0</v>
      </c>
      <c r="D18" s="115">
        <f t="shared" si="1"/>
        <v>0</v>
      </c>
      <c r="E18" s="115">
        <f t="shared" si="1"/>
        <v>0</v>
      </c>
      <c r="F18" s="115">
        <f t="shared" si="1"/>
        <v>0</v>
      </c>
      <c r="G18" s="115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731985912</v>
      </c>
      <c r="C29" s="115">
        <f t="shared" ref="C29:G29" si="2">C18+C7</f>
        <v>754155842</v>
      </c>
      <c r="D29" s="115">
        <f t="shared" si="2"/>
        <v>777001388</v>
      </c>
      <c r="E29" s="115">
        <f t="shared" si="2"/>
        <v>800543346</v>
      </c>
      <c r="F29" s="115">
        <f t="shared" si="2"/>
        <v>824803156</v>
      </c>
      <c r="G29" s="115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E5D630A6-38B3-4C8F-B8C9-27E398CCB85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2825-EB39-4DC2-B2D0-A124FD4428FB}">
  <sheetPr>
    <outlinePr summaryBelow="0"/>
  </sheetPr>
  <dimension ref="A1:G39"/>
  <sheetViews>
    <sheetView showGridLines="0" zoomScale="75" zoomScaleNormal="75" workbookViewId="0">
      <selection activeCell="D53" sqref="D5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654</v>
      </c>
    </row>
    <row r="6" spans="1:7" ht="15.75" customHeight="1" x14ac:dyDescent="0.25">
      <c r="A6" s="26" t="s">
        <v>452</v>
      </c>
      <c r="B6" s="115">
        <f>SUM(B7:B18)</f>
        <v>725475381.54000008</v>
      </c>
      <c r="C6" s="115">
        <f t="shared" ref="C6:G6" si="0">SUM(C7:C18)</f>
        <v>730848877.65999997</v>
      </c>
      <c r="D6" s="115">
        <f t="shared" si="0"/>
        <v>698201661.80999994</v>
      </c>
      <c r="E6" s="115">
        <f t="shared" si="0"/>
        <v>653536812.91999996</v>
      </c>
      <c r="F6" s="115">
        <f t="shared" si="0"/>
        <v>672093094.13999999</v>
      </c>
      <c r="G6" s="115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567120</v>
      </c>
      <c r="C20" s="115">
        <f t="shared" ref="C20:G20" si="1">SUM(C21:C25)</f>
        <v>742013.02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0</v>
      </c>
      <c r="C27" s="115">
        <f t="shared" ref="C27:G27" si="2">SUM(C28)</f>
        <v>36692665.539999999</v>
      </c>
      <c r="D27" s="115">
        <f t="shared" si="2"/>
        <v>13723907.960000001</v>
      </c>
      <c r="E27" s="115">
        <f t="shared" si="2"/>
        <v>37155591.039999999</v>
      </c>
      <c r="F27" s="115">
        <f t="shared" si="2"/>
        <v>28017713.800000001</v>
      </c>
      <c r="G27" s="115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726042501.54000008</v>
      </c>
      <c r="C30" s="115">
        <f t="shared" ref="C30:G30" si="3">C20+C6+C27</f>
        <v>768283556.21999991</v>
      </c>
      <c r="D30" s="115">
        <f t="shared" si="3"/>
        <v>711925569.76999998</v>
      </c>
      <c r="E30" s="115">
        <f t="shared" si="3"/>
        <v>690692403.95999992</v>
      </c>
      <c r="F30" s="115">
        <f t="shared" si="3"/>
        <v>700110807.93999994</v>
      </c>
      <c r="G30" s="115">
        <f t="shared" si="3"/>
        <v>741005301.64999998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0</v>
      </c>
      <c r="C33" s="87">
        <v>36692665.539999999</v>
      </c>
      <c r="D33" s="87">
        <v>13723907.960000001</v>
      </c>
      <c r="E33" s="87">
        <v>37155591.039999999</v>
      </c>
      <c r="F33" s="87">
        <v>28017713.800000001</v>
      </c>
      <c r="G33" s="87">
        <v>20351581.84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7F290057-0012-4B62-8198-C7CA4E0E807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AEDF-92E6-41F6-AE96-7788F4376736}">
  <sheetPr>
    <outlinePr summaryBelow="0"/>
  </sheetPr>
  <dimension ref="A1:G32"/>
  <sheetViews>
    <sheetView showGridLines="0" zoomScale="75" zoomScaleNormal="75" workbookViewId="0">
      <selection activeCell="D53" sqref="D5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655</v>
      </c>
    </row>
    <row r="6" spans="1:7" ht="15.75" customHeight="1" x14ac:dyDescent="0.25">
      <c r="A6" s="26" t="s">
        <v>469</v>
      </c>
      <c r="B6" s="115">
        <f t="shared" ref="B6:G6" si="0">SUM(B7:B15)</f>
        <v>707010376.07000017</v>
      </c>
      <c r="C6" s="115">
        <f t="shared" si="0"/>
        <v>746914413.13999999</v>
      </c>
      <c r="D6" s="115">
        <f t="shared" si="0"/>
        <v>678920594.19999993</v>
      </c>
      <c r="E6" s="115">
        <f t="shared" si="0"/>
        <v>661528901.78999984</v>
      </c>
      <c r="F6" s="115">
        <f t="shared" si="0"/>
        <v>682059901.95000005</v>
      </c>
      <c r="G6" s="115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2568374.67</v>
      </c>
      <c r="C17" s="115">
        <f t="shared" ref="C17:G17" si="1">SUM(C18:C26)</f>
        <v>742013.02</v>
      </c>
      <c r="D17" s="115">
        <f t="shared" si="1"/>
        <v>0</v>
      </c>
      <c r="E17" s="115">
        <f t="shared" si="1"/>
        <v>0</v>
      </c>
      <c r="F17" s="115">
        <f t="shared" si="1"/>
        <v>0</v>
      </c>
      <c r="G17" s="115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709578750.74000013</v>
      </c>
      <c r="C28" s="115">
        <f t="shared" ref="C28:G28" si="2">C17+C6</f>
        <v>747656426.15999997</v>
      </c>
      <c r="D28" s="115">
        <f t="shared" si="2"/>
        <v>678920594.19999993</v>
      </c>
      <c r="E28" s="115">
        <f t="shared" si="2"/>
        <v>661528901.78999984</v>
      </c>
      <c r="F28" s="115">
        <f t="shared" si="2"/>
        <v>682059901.95000005</v>
      </c>
      <c r="G28" s="115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D642311-527E-49FE-9CEB-561E7EC9467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5525-7D1B-4BFE-9BFE-43199321B478}">
  <sheetPr>
    <outlinePr summaryBelow="0"/>
  </sheetPr>
  <dimension ref="A1:F67"/>
  <sheetViews>
    <sheetView showGridLines="0" zoomScale="75" zoomScaleNormal="75" workbookViewId="0">
      <selection activeCell="D53" sqref="D53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643</v>
      </c>
      <c r="C6" s="141" t="s">
        <v>643</v>
      </c>
      <c r="D6" s="141" t="s">
        <v>643</v>
      </c>
      <c r="E6" s="141" t="s">
        <v>643</v>
      </c>
      <c r="F6" s="141" t="s">
        <v>643</v>
      </c>
    </row>
    <row r="7" spans="1:6" ht="15.75" customHeight="1" x14ac:dyDescent="0.25">
      <c r="A7" s="142" t="s">
        <v>520</v>
      </c>
      <c r="B7" s="141" t="s">
        <v>644</v>
      </c>
      <c r="C7" s="141" t="s">
        <v>644</v>
      </c>
      <c r="D7" s="141" t="s">
        <v>644</v>
      </c>
      <c r="E7" s="141" t="s">
        <v>644</v>
      </c>
      <c r="F7" s="141" t="s">
        <v>644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66718</v>
      </c>
      <c r="C10" s="151"/>
      <c r="D10" s="168">
        <v>66718</v>
      </c>
      <c r="E10" s="168">
        <v>66718</v>
      </c>
      <c r="F10" s="168">
        <v>66718</v>
      </c>
    </row>
    <row r="11" spans="1:6" x14ac:dyDescent="0.25">
      <c r="A11" s="66" t="s">
        <v>523</v>
      </c>
      <c r="B11" s="167">
        <v>90</v>
      </c>
      <c r="C11" s="151"/>
      <c r="D11" s="167">
        <v>90</v>
      </c>
      <c r="E11" s="167">
        <v>90</v>
      </c>
      <c r="F11" s="167">
        <v>90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67">
        <v>18</v>
      </c>
      <c r="F12" s="167">
        <v>18</v>
      </c>
    </row>
    <row r="13" spans="1:6" x14ac:dyDescent="0.25">
      <c r="A13" s="66" t="s">
        <v>525</v>
      </c>
      <c r="B13" s="74">
        <v>41.7</v>
      </c>
      <c r="C13" s="157"/>
      <c r="D13" s="74">
        <v>41.7</v>
      </c>
      <c r="E13" s="74">
        <v>41.7</v>
      </c>
      <c r="F13" s="74">
        <v>41.7</v>
      </c>
    </row>
    <row r="14" spans="1:6" x14ac:dyDescent="0.25">
      <c r="A14" s="142" t="s">
        <v>526</v>
      </c>
      <c r="B14" s="151">
        <v>15911</v>
      </c>
      <c r="C14" s="151"/>
      <c r="D14" s="151">
        <v>300</v>
      </c>
      <c r="E14" s="151">
        <v>3566</v>
      </c>
      <c r="F14" s="151"/>
    </row>
    <row r="15" spans="1:6" x14ac:dyDescent="0.25">
      <c r="A15" s="66" t="s">
        <v>523</v>
      </c>
      <c r="B15" s="155">
        <v>90</v>
      </c>
      <c r="C15" s="164"/>
      <c r="D15" s="164">
        <v>87</v>
      </c>
      <c r="E15" s="169">
        <v>89.79</v>
      </c>
      <c r="F15" s="151"/>
    </row>
    <row r="16" spans="1:6" x14ac:dyDescent="0.25">
      <c r="A16" s="66" t="s">
        <v>524</v>
      </c>
      <c r="B16" s="155">
        <v>45</v>
      </c>
      <c r="C16" s="165"/>
      <c r="D16" s="199">
        <v>26</v>
      </c>
      <c r="E16" s="155">
        <v>20.3</v>
      </c>
      <c r="F16" s="165"/>
    </row>
    <row r="17" spans="1:6" x14ac:dyDescent="0.25">
      <c r="A17" s="66" t="s">
        <v>525</v>
      </c>
      <c r="B17">
        <v>64.97</v>
      </c>
      <c r="C17" s="152"/>
      <c r="D17" s="52">
        <v>48.39</v>
      </c>
      <c r="E17" s="52">
        <v>63.08</v>
      </c>
      <c r="F17" s="152"/>
    </row>
    <row r="18" spans="1:6" x14ac:dyDescent="0.25">
      <c r="A18" s="142" t="s">
        <v>527</v>
      </c>
      <c r="B18" s="152"/>
      <c r="C18" s="152"/>
      <c r="D18" s="152"/>
      <c r="E18" s="118"/>
      <c r="F18" s="152"/>
    </row>
    <row r="19" spans="1:6" x14ac:dyDescent="0.25">
      <c r="A19" s="142" t="s">
        <v>528</v>
      </c>
      <c r="B19" s="158">
        <v>11.18</v>
      </c>
      <c r="C19" s="152"/>
      <c r="D19" s="158">
        <v>11.18</v>
      </c>
      <c r="E19" s="158">
        <v>11.18</v>
      </c>
      <c r="F19" s="158">
        <v>11.18</v>
      </c>
    </row>
    <row r="20" spans="1:6" x14ac:dyDescent="0.25">
      <c r="A20" s="142" t="s">
        <v>529</v>
      </c>
      <c r="B20" s="153">
        <v>0.16500000000000001</v>
      </c>
      <c r="C20" s="153"/>
      <c r="D20" s="153">
        <v>0.16500000000000001</v>
      </c>
      <c r="E20" s="153">
        <v>0.16500000000000001</v>
      </c>
      <c r="F20" s="153">
        <v>0.16500000000000001</v>
      </c>
    </row>
    <row r="21" spans="1:6" x14ac:dyDescent="0.25">
      <c r="A21" s="142" t="s">
        <v>530</v>
      </c>
      <c r="B21" s="153">
        <v>0.23749999999999999</v>
      </c>
      <c r="C21" s="153"/>
      <c r="D21" s="153">
        <v>0.23749999999999999</v>
      </c>
      <c r="E21" s="153">
        <v>0.23749999999999999</v>
      </c>
      <c r="F21" s="153">
        <v>0.23749999999999999</v>
      </c>
    </row>
    <row r="22" spans="1:6" x14ac:dyDescent="0.25">
      <c r="A22" s="142" t="s">
        <v>531</v>
      </c>
      <c r="B22" s="159">
        <v>6.1199999999999997E-2</v>
      </c>
      <c r="C22" s="153"/>
      <c r="D22" s="153">
        <v>0.23169999999999999</v>
      </c>
      <c r="E22" s="170">
        <v>0.2175</v>
      </c>
      <c r="F22" s="172" t="s">
        <v>646</v>
      </c>
    </row>
    <row r="23" spans="1:6" x14ac:dyDescent="0.25">
      <c r="A23" s="142" t="s">
        <v>532</v>
      </c>
      <c r="B23" s="200">
        <v>1.0120000000000001E-2</v>
      </c>
      <c r="C23" s="153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2" t="s">
        <v>533</v>
      </c>
      <c r="B24" s="160">
        <v>51.98</v>
      </c>
      <c r="C24" s="146"/>
      <c r="D24" s="146">
        <v>38.729999999999997</v>
      </c>
      <c r="E24" s="146">
        <v>50.45</v>
      </c>
      <c r="F24" s="87">
        <v>0</v>
      </c>
    </row>
    <row r="25" spans="1:6" x14ac:dyDescent="0.25">
      <c r="A25" s="142" t="s">
        <v>534</v>
      </c>
      <c r="B25">
        <v>28.56</v>
      </c>
      <c r="C25" s="146"/>
      <c r="D25" s="146">
        <v>40.25</v>
      </c>
      <c r="E25" s="59">
        <v>30.16</v>
      </c>
      <c r="F25" s="87">
        <v>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3697169129.6199999</v>
      </c>
      <c r="C28" s="87"/>
      <c r="D28" s="87">
        <v>3697169129.6199999</v>
      </c>
      <c r="E28" s="87">
        <v>3697169129.6199999</v>
      </c>
      <c r="F28" s="87">
        <v>3697169129.6199999</v>
      </c>
    </row>
    <row r="29" spans="1:6" x14ac:dyDescent="0.25">
      <c r="A29" s="138"/>
      <c r="B29" s="87"/>
      <c r="C29" s="52"/>
      <c r="D29" s="52"/>
      <c r="E29" s="52"/>
      <c r="F29" s="87"/>
    </row>
    <row r="30" spans="1:6" x14ac:dyDescent="0.25">
      <c r="A30" s="149" t="s">
        <v>537</v>
      </c>
      <c r="B30" s="52"/>
      <c r="C30" s="52"/>
      <c r="D30" s="52"/>
      <c r="E30" s="87"/>
      <c r="F30" s="87"/>
    </row>
    <row r="31" spans="1:6" x14ac:dyDescent="0.25">
      <c r="A31" s="150" t="s">
        <v>522</v>
      </c>
      <c r="B31" s="87">
        <v>8938853521.2800007</v>
      </c>
      <c r="C31" s="87"/>
      <c r="D31" s="161">
        <v>8938853521.2800007</v>
      </c>
      <c r="E31" s="87">
        <v>8938853521.2800007</v>
      </c>
      <c r="F31" s="87">
        <v>8938853521.2800007</v>
      </c>
    </row>
    <row r="32" spans="1:6" x14ac:dyDescent="0.25">
      <c r="A32" s="150" t="s">
        <v>526</v>
      </c>
      <c r="B32" s="161">
        <v>2528090460.48</v>
      </c>
      <c r="C32" s="87"/>
      <c r="D32" s="87">
        <v>22072330.079999998</v>
      </c>
      <c r="E32" s="87">
        <v>57098130.719999999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302865825.60000002</v>
      </c>
      <c r="F33" s="87">
        <v>0</v>
      </c>
    </row>
    <row r="34" spans="1:6" x14ac:dyDescent="0.25">
      <c r="A34" s="138"/>
      <c r="B34" s="52"/>
      <c r="C34" s="52"/>
      <c r="D34" s="52"/>
      <c r="E34" s="87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51359.28</v>
      </c>
      <c r="C36" s="52"/>
      <c r="D36" s="161">
        <v>32663.200000000001</v>
      </c>
      <c r="E36" s="171">
        <v>48630.7</v>
      </c>
      <c r="F36" s="87">
        <v>0</v>
      </c>
    </row>
    <row r="37" spans="1:6" x14ac:dyDescent="0.25">
      <c r="A37" s="150" t="s">
        <v>541</v>
      </c>
      <c r="B37" s="161">
        <v>5186.26</v>
      </c>
      <c r="C37" s="52"/>
      <c r="D37" s="161">
        <v>5228.0200000000004</v>
      </c>
      <c r="E37" s="87">
        <v>5186.8</v>
      </c>
      <c r="F37" s="87">
        <v>0</v>
      </c>
    </row>
    <row r="38" spans="1:6" x14ac:dyDescent="0.25">
      <c r="A38" s="150" t="s">
        <v>542</v>
      </c>
      <c r="B38" s="161">
        <v>13240.79</v>
      </c>
      <c r="C38" s="52"/>
      <c r="D38" s="161">
        <v>6131.2</v>
      </c>
      <c r="E38" s="171">
        <v>8411.9500000000007</v>
      </c>
      <c r="F38" s="87">
        <v>0</v>
      </c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34890143566.019997</v>
      </c>
      <c r="C40" s="52"/>
      <c r="D40" s="166"/>
      <c r="E40" s="171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40070626921.940002</v>
      </c>
      <c r="C43" s="87"/>
      <c r="D43" s="161">
        <v>328941804.41000003</v>
      </c>
      <c r="E43" s="87">
        <v>743481939.70000005</v>
      </c>
      <c r="F43" s="87">
        <v>4638144187.0699997</v>
      </c>
    </row>
    <row r="44" spans="1:6" x14ac:dyDescent="0.25">
      <c r="A44" s="150" t="s">
        <v>546</v>
      </c>
      <c r="B44" s="161">
        <v>50363256209.139999</v>
      </c>
      <c r="C44" s="87"/>
      <c r="D44" s="161">
        <v>1772055800.74</v>
      </c>
      <c r="E44" s="87">
        <v>7009585178.1199999</v>
      </c>
      <c r="F44" s="87">
        <v>4958061873.1300001</v>
      </c>
    </row>
    <row r="45" spans="1:6" x14ac:dyDescent="0.25">
      <c r="A45" s="150" t="s">
        <v>547</v>
      </c>
      <c r="B45" s="161">
        <v>13610781662.870001</v>
      </c>
      <c r="C45" s="87"/>
      <c r="D45" s="161">
        <v>3356159138.29</v>
      </c>
      <c r="E45" s="87">
        <v>5331759760.2799997</v>
      </c>
      <c r="F45" s="87">
        <v>6198992394.1599998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12592258871.18</v>
      </c>
      <c r="C48" s="87"/>
      <c r="D48" s="161">
        <v>292548598.11000001</v>
      </c>
      <c r="E48" s="87">
        <v>1079558068.4200001</v>
      </c>
      <c r="F48" s="87">
        <v>1336201727.8</v>
      </c>
    </row>
    <row r="49" spans="1:6" x14ac:dyDescent="0.25">
      <c r="A49" s="150" t="s">
        <v>547</v>
      </c>
      <c r="B49" s="161">
        <v>12521297839.540001</v>
      </c>
      <c r="C49" s="87"/>
      <c r="D49" s="161">
        <v>3087513208.8899999</v>
      </c>
      <c r="E49" s="87">
        <v>4904975601.04</v>
      </c>
      <c r="F49" s="87">
        <v>5702790037.6999998</v>
      </c>
    </row>
    <row r="50" spans="1:6" x14ac:dyDescent="0.25">
      <c r="A50" s="138"/>
      <c r="B50" s="52"/>
      <c r="C50" s="52"/>
      <c r="D50" s="161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18125221102.450001</v>
      </c>
      <c r="C52" s="87"/>
      <c r="D52" s="161">
        <v>421092679.10000002</v>
      </c>
      <c r="E52" s="87">
        <v>1553909340.9100001</v>
      </c>
      <c r="F52" s="87">
        <v>1923320668.8</v>
      </c>
    </row>
    <row r="53" spans="1:6" x14ac:dyDescent="0.25">
      <c r="A53" s="150" t="s">
        <v>547</v>
      </c>
      <c r="B53" s="161">
        <v>18023080223.59</v>
      </c>
      <c r="C53" s="87"/>
      <c r="D53" s="161">
        <v>4444147800.6800003</v>
      </c>
      <c r="E53" s="87">
        <v>7060192153.0100002</v>
      </c>
      <c r="F53" s="87">
        <v>8208561417.8999996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-24826259591.439999</v>
      </c>
      <c r="C57" s="87"/>
      <c r="D57" s="161">
        <v>-1387356327.9400001</v>
      </c>
      <c r="E57" s="87">
        <v>-5119599708.4799995</v>
      </c>
      <c r="F57" s="87">
        <v>-6336683663.6000004</v>
      </c>
    </row>
    <row r="58" spans="1:6" x14ac:dyDescent="0.25">
      <c r="A58" s="150" t="s">
        <v>547</v>
      </c>
      <c r="B58" s="161">
        <v>16933596400.26</v>
      </c>
      <c r="C58" s="87"/>
      <c r="D58" s="161">
        <v>4175501871.2800002</v>
      </c>
      <c r="E58" s="87">
        <v>6633407993.7600002</v>
      </c>
      <c r="F58" s="87">
        <v>7712359061.4399996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2091</v>
      </c>
      <c r="C61" s="137"/>
      <c r="D61" s="137">
        <v>2091</v>
      </c>
      <c r="E61" s="137">
        <v>2091</v>
      </c>
      <c r="F61" s="137">
        <v>2091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54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2023</v>
      </c>
      <c r="C65" s="137"/>
      <c r="D65" s="137">
        <v>2023</v>
      </c>
      <c r="E65" s="137">
        <v>2023</v>
      </c>
      <c r="F65" s="137">
        <v>2023</v>
      </c>
    </row>
    <row r="66" spans="1:6" ht="45" x14ac:dyDescent="0.25">
      <c r="A66" s="150" t="s">
        <v>557</v>
      </c>
      <c r="B66" s="162" t="s">
        <v>645</v>
      </c>
      <c r="C66" s="52"/>
      <c r="D66" s="162" t="s">
        <v>645</v>
      </c>
      <c r="E66" s="162" t="s">
        <v>645</v>
      </c>
      <c r="F66" s="162" t="s">
        <v>645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080C46BF-AF3C-4759-AE87-BA2DA14AEB1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30 de Junio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177">
        <v>85671989.909999996</v>
      </c>
      <c r="C18" s="104"/>
      <c r="D18" s="104"/>
      <c r="E18" s="104"/>
      <c r="F18" s="177">
        <v>70075642.760000005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178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8">
        <f t="shared" si="3"/>
        <v>70075642.760000005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648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D88" sqref="D8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30 de Junio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358365985.13</v>
      </c>
      <c r="D8" s="14">
        <f>SUM(D9:D11)</f>
        <v>358365985.13</v>
      </c>
    </row>
    <row r="9" spans="1:4" x14ac:dyDescent="0.25">
      <c r="A9" s="57" t="s">
        <v>189</v>
      </c>
      <c r="B9" s="90">
        <v>731985912</v>
      </c>
      <c r="C9" s="90">
        <v>358365985.13</v>
      </c>
      <c r="D9" s="90">
        <v>358365985.13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300230565.55000001</v>
      </c>
      <c r="D13" s="14">
        <f>D14+D15</f>
        <v>298465415.32999998</v>
      </c>
    </row>
    <row r="14" spans="1:4" x14ac:dyDescent="0.25">
      <c r="A14" s="57" t="s">
        <v>193</v>
      </c>
      <c r="B14" s="90">
        <v>731985912</v>
      </c>
      <c r="C14" s="90">
        <v>300230565.55000001</v>
      </c>
      <c r="D14" s="90">
        <v>298465415.32999998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11133324.48</v>
      </c>
      <c r="D17" s="14">
        <f>D18+D19</f>
        <v>10639934.140000001</v>
      </c>
    </row>
    <row r="18" spans="1:4" x14ac:dyDescent="0.25">
      <c r="A18" s="57" t="s">
        <v>196</v>
      </c>
      <c r="B18" s="16">
        <v>0</v>
      </c>
      <c r="C18" s="46">
        <v>11133324.48</v>
      </c>
      <c r="D18" s="46">
        <v>10639934.140000001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69268744.059999987</v>
      </c>
      <c r="D21" s="14">
        <f>D8-D13+D17</f>
        <v>70540503.940000013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69268744.059999987</v>
      </c>
      <c r="D23" s="14">
        <f>D21-D11</f>
        <v>70540503.940000013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58135419.579999983</v>
      </c>
      <c r="D25" s="14">
        <f>D23-D17</f>
        <v>59900569.800000012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58135419.579999983</v>
      </c>
      <c r="D33" s="4">
        <f>D25+D29</f>
        <v>59900569.800000012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358365985.13</v>
      </c>
      <c r="D48" s="92">
        <f>D9</f>
        <v>358365985.13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300230565.55000001</v>
      </c>
      <c r="D53" s="46">
        <f>D14</f>
        <v>298465415.32999998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11133324.48</v>
      </c>
      <c r="D55" s="46">
        <f>D18</f>
        <v>10639934.140000001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69268744.059999987</v>
      </c>
      <c r="D57" s="4">
        <f>D48+D49-D53+D55</f>
        <v>70540503.940000013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69268744.059999987</v>
      </c>
      <c r="D59" s="4">
        <f>D57-D49</f>
        <v>70540503.940000013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179">
        <v>0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</row>
    <row r="10" spans="1:7" x14ac:dyDescent="0.25">
      <c r="A10" s="57" t="s">
        <v>235</v>
      </c>
      <c r="B10" s="180">
        <v>0</v>
      </c>
      <c r="C10" s="180">
        <v>0</v>
      </c>
      <c r="D10" s="179">
        <v>0</v>
      </c>
      <c r="E10" s="180">
        <v>0</v>
      </c>
      <c r="F10" s="180">
        <v>0</v>
      </c>
      <c r="G10" s="179">
        <v>0</v>
      </c>
    </row>
    <row r="11" spans="1:7" x14ac:dyDescent="0.25">
      <c r="A11" s="57" t="s">
        <v>236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</row>
    <row r="12" spans="1:7" x14ac:dyDescent="0.25">
      <c r="A12" s="57" t="s">
        <v>237</v>
      </c>
      <c r="B12" s="180">
        <v>0</v>
      </c>
      <c r="C12" s="180">
        <v>0</v>
      </c>
      <c r="D12" s="179">
        <v>0</v>
      </c>
      <c r="E12" s="180">
        <v>0</v>
      </c>
      <c r="F12" s="180">
        <v>0</v>
      </c>
      <c r="G12" s="179">
        <v>0</v>
      </c>
    </row>
    <row r="13" spans="1:7" x14ac:dyDescent="0.25">
      <c r="A13" s="57" t="s">
        <v>238</v>
      </c>
      <c r="B13" s="180">
        <v>10517584</v>
      </c>
      <c r="C13" s="180">
        <v>0</v>
      </c>
      <c r="D13" s="179">
        <v>10517584</v>
      </c>
      <c r="E13" s="180">
        <v>5028601.7699999996</v>
      </c>
      <c r="F13" s="180">
        <v>5028601.7699999996</v>
      </c>
      <c r="G13" s="179">
        <v>-5488982.2300000004</v>
      </c>
    </row>
    <row r="14" spans="1:7" x14ac:dyDescent="0.25">
      <c r="A14" s="57" t="s">
        <v>239</v>
      </c>
      <c r="B14" s="180">
        <v>0</v>
      </c>
      <c r="C14" s="180">
        <v>0</v>
      </c>
      <c r="D14" s="179">
        <v>0</v>
      </c>
      <c r="E14" s="180">
        <v>0</v>
      </c>
      <c r="F14" s="180">
        <v>0</v>
      </c>
      <c r="G14" s="179">
        <v>0</v>
      </c>
    </row>
    <row r="15" spans="1:7" x14ac:dyDescent="0.25">
      <c r="A15" s="57" t="s">
        <v>240</v>
      </c>
      <c r="B15" s="180">
        <v>1730000</v>
      </c>
      <c r="C15" s="180">
        <v>0</v>
      </c>
      <c r="D15" s="179">
        <v>1730000</v>
      </c>
      <c r="E15" s="180">
        <v>847204.36</v>
      </c>
      <c r="F15" s="180">
        <v>847204.36</v>
      </c>
      <c r="G15" s="179">
        <v>-882795.64</v>
      </c>
    </row>
    <row r="16" spans="1:7" x14ac:dyDescent="0.25">
      <c r="A16" s="88" t="s">
        <v>241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</row>
    <row r="17" spans="1:7" x14ac:dyDescent="0.25">
      <c r="A17" s="76" t="s">
        <v>242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76" t="s">
        <v>243</v>
      </c>
      <c r="B18" s="179">
        <v>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</row>
    <row r="19" spans="1:7" x14ac:dyDescent="0.25">
      <c r="A19" s="76" t="s">
        <v>244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</row>
    <row r="20" spans="1:7" x14ac:dyDescent="0.25">
      <c r="A20" s="76" t="s">
        <v>245</v>
      </c>
      <c r="B20" s="179">
        <v>0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x14ac:dyDescent="0.25">
      <c r="A21" s="76" t="s">
        <v>246</v>
      </c>
      <c r="B21" s="179">
        <v>0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</row>
    <row r="22" spans="1:7" x14ac:dyDescent="0.25">
      <c r="A22" s="76" t="s">
        <v>247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</row>
    <row r="23" spans="1:7" x14ac:dyDescent="0.25">
      <c r="A23" s="76" t="s">
        <v>248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v>0</v>
      </c>
    </row>
    <row r="24" spans="1:7" x14ac:dyDescent="0.25">
      <c r="A24" s="76" t="s">
        <v>249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</row>
    <row r="25" spans="1:7" x14ac:dyDescent="0.25">
      <c r="A25" s="76" t="s">
        <v>250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</row>
    <row r="26" spans="1:7" x14ac:dyDescent="0.25">
      <c r="A26" s="76" t="s">
        <v>251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76" t="s">
        <v>252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</row>
    <row r="28" spans="1:7" x14ac:dyDescent="0.25">
      <c r="A28" s="57" t="s">
        <v>253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</row>
    <row r="29" spans="1:7" x14ac:dyDescent="0.25">
      <c r="A29" s="76" t="s">
        <v>254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v>0</v>
      </c>
    </row>
    <row r="30" spans="1:7" x14ac:dyDescent="0.25">
      <c r="A30" s="76" t="s">
        <v>255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</row>
    <row r="31" spans="1:7" x14ac:dyDescent="0.25">
      <c r="A31" s="76" t="s">
        <v>256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</row>
    <row r="32" spans="1:7" x14ac:dyDescent="0.25">
      <c r="A32" s="76" t="s">
        <v>257</v>
      </c>
      <c r="B32" s="179">
        <v>0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</row>
    <row r="33" spans="1:7" ht="14.45" customHeight="1" x14ac:dyDescent="0.25">
      <c r="A33" s="76" t="s">
        <v>258</v>
      </c>
      <c r="B33" s="179">
        <v>0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</row>
    <row r="34" spans="1:7" ht="14.45" customHeight="1" x14ac:dyDescent="0.25">
      <c r="A34" s="57" t="s">
        <v>259</v>
      </c>
      <c r="B34" s="180">
        <v>719738328</v>
      </c>
      <c r="C34" s="180">
        <v>0</v>
      </c>
      <c r="D34" s="179">
        <v>719738328</v>
      </c>
      <c r="E34" s="180">
        <v>352490179</v>
      </c>
      <c r="F34" s="180">
        <v>352490179</v>
      </c>
      <c r="G34" s="179">
        <v>-367248149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0</v>
      </c>
      <c r="D41" s="4">
        <f t="shared" si="2"/>
        <v>731985912</v>
      </c>
      <c r="E41" s="4">
        <f>SUM(E9,E10,E11,E12,E13,E14,E15,E16,E28,E34,E35,E37)</f>
        <v>358365985.13</v>
      </c>
      <c r="F41" s="4">
        <f t="shared" si="2"/>
        <v>358365985.13</v>
      </c>
      <c r="G41" s="4">
        <f t="shared" si="2"/>
        <v>-373619926.87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22684374.300000001</v>
      </c>
      <c r="D67" s="4">
        <f t="shared" si="10"/>
        <v>22684374.300000001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22684374.300000001</v>
      </c>
      <c r="D68" s="46">
        <v>22684374.300000001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22684374.300000001</v>
      </c>
      <c r="D70" s="4">
        <f t="shared" si="11"/>
        <v>754670286.29999995</v>
      </c>
      <c r="E70" s="4">
        <f t="shared" si="11"/>
        <v>358365985.13</v>
      </c>
      <c r="F70" s="4">
        <f t="shared" si="11"/>
        <v>358365985.13</v>
      </c>
      <c r="G70" s="4">
        <f t="shared" si="11"/>
        <v>-373619926.87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abSelected="1" zoomScale="75" zoomScaleNormal="75" workbookViewId="0">
      <selection activeCell="A13" sqref="A1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2">
        <f>B10+B18+B189+B28+B38+B48+B58+B62+B71+B75</f>
        <v>731985912</v>
      </c>
      <c r="C9" s="182">
        <f t="shared" ref="C9:G9" si="0">C10+C18+C189+C28+C38+C48+C58+C62+C71+C75</f>
        <v>22684374.300000001</v>
      </c>
      <c r="D9" s="182">
        <f t="shared" si="0"/>
        <v>754670286.29999995</v>
      </c>
      <c r="E9" s="182">
        <f t="shared" si="0"/>
        <v>300230565.55000001</v>
      </c>
      <c r="F9" s="182">
        <f t="shared" si="0"/>
        <v>298465415.33000004</v>
      </c>
      <c r="G9" s="182">
        <f t="shared" si="0"/>
        <v>454439720.75</v>
      </c>
    </row>
    <row r="10" spans="1:7" x14ac:dyDescent="0.25">
      <c r="A10" s="82" t="s">
        <v>305</v>
      </c>
      <c r="B10" s="182">
        <f>SUM(B11:B17)</f>
        <v>510812483</v>
      </c>
      <c r="C10" s="182">
        <f t="shared" ref="C10:G10" si="1">SUM(C11:C17)</f>
        <v>2636226.9699999979</v>
      </c>
      <c r="D10" s="182">
        <f t="shared" si="1"/>
        <v>513448709.97000003</v>
      </c>
      <c r="E10" s="182">
        <f t="shared" si="1"/>
        <v>221333544.90999997</v>
      </c>
      <c r="F10" s="182">
        <f t="shared" si="1"/>
        <v>221333544.90999997</v>
      </c>
      <c r="G10" s="182">
        <f t="shared" si="1"/>
        <v>292115165.06</v>
      </c>
    </row>
    <row r="11" spans="1:7" x14ac:dyDescent="0.25">
      <c r="A11" s="83" t="s">
        <v>306</v>
      </c>
      <c r="B11" s="183">
        <v>102575051</v>
      </c>
      <c r="C11" s="183">
        <v>183742.01</v>
      </c>
      <c r="D11" s="184">
        <f>B11+C11</f>
        <v>102758793.01000001</v>
      </c>
      <c r="E11" s="183">
        <v>49749037.759999998</v>
      </c>
      <c r="F11" s="183">
        <v>49749037.759999998</v>
      </c>
      <c r="G11" s="184">
        <f>D11-E11</f>
        <v>53009755.250000007</v>
      </c>
    </row>
    <row r="12" spans="1:7" x14ac:dyDescent="0.25">
      <c r="A12" s="83" t="s">
        <v>307</v>
      </c>
      <c r="B12" s="183">
        <v>27965767</v>
      </c>
      <c r="C12" s="183">
        <v>7014861.8099999996</v>
      </c>
      <c r="D12" s="184">
        <f t="shared" ref="D12:D17" si="2">B12+C12</f>
        <v>34980628.810000002</v>
      </c>
      <c r="E12" s="183">
        <v>16753913.880000001</v>
      </c>
      <c r="F12" s="183">
        <v>16753913.880000001</v>
      </c>
      <c r="G12" s="184">
        <f t="shared" ref="G12:G17" si="3">D12-E12</f>
        <v>18226714.93</v>
      </c>
    </row>
    <row r="13" spans="1:7" x14ac:dyDescent="0.25">
      <c r="A13" s="83" t="s">
        <v>308</v>
      </c>
      <c r="B13" s="183">
        <v>170039207</v>
      </c>
      <c r="C13" s="183">
        <v>-1169550.72</v>
      </c>
      <c r="D13" s="184">
        <f t="shared" si="2"/>
        <v>168869656.28</v>
      </c>
      <c r="E13" s="183">
        <v>59874335.409999996</v>
      </c>
      <c r="F13" s="183">
        <v>59874335.409999996</v>
      </c>
      <c r="G13" s="184">
        <f t="shared" si="3"/>
        <v>108995320.87</v>
      </c>
    </row>
    <row r="14" spans="1:7" x14ac:dyDescent="0.25">
      <c r="A14" s="83" t="s">
        <v>309</v>
      </c>
      <c r="B14" s="183">
        <v>40304624</v>
      </c>
      <c r="C14" s="183">
        <v>-1245246.8899999999</v>
      </c>
      <c r="D14" s="184">
        <f t="shared" si="2"/>
        <v>39059377.109999999</v>
      </c>
      <c r="E14" s="183">
        <v>16714708.34</v>
      </c>
      <c r="F14" s="183">
        <v>16714708.34</v>
      </c>
      <c r="G14" s="184">
        <f t="shared" si="3"/>
        <v>22344668.77</v>
      </c>
    </row>
    <row r="15" spans="1:7" x14ac:dyDescent="0.25">
      <c r="A15" s="83" t="s">
        <v>310</v>
      </c>
      <c r="B15" s="183">
        <v>154322252</v>
      </c>
      <c r="C15" s="183">
        <v>11951830.119999999</v>
      </c>
      <c r="D15" s="184">
        <f t="shared" si="2"/>
        <v>166274082.12</v>
      </c>
      <c r="E15" s="183">
        <v>78195413.959999993</v>
      </c>
      <c r="F15" s="183">
        <v>78195413.959999993</v>
      </c>
      <c r="G15" s="184">
        <f t="shared" si="3"/>
        <v>88078668.160000011</v>
      </c>
    </row>
    <row r="16" spans="1:7" x14ac:dyDescent="0.25">
      <c r="A16" s="83" t="s">
        <v>311</v>
      </c>
      <c r="B16" s="183">
        <v>15530033</v>
      </c>
      <c r="C16" s="183">
        <v>-14100464.49</v>
      </c>
      <c r="D16" s="184">
        <f t="shared" si="2"/>
        <v>1429568.5099999998</v>
      </c>
      <c r="E16" s="183">
        <v>0</v>
      </c>
      <c r="F16" s="183">
        <v>0</v>
      </c>
      <c r="G16" s="184">
        <f t="shared" si="3"/>
        <v>1429568.5099999998</v>
      </c>
    </row>
    <row r="17" spans="1:7" x14ac:dyDescent="0.25">
      <c r="A17" s="83" t="s">
        <v>312</v>
      </c>
      <c r="B17" s="183">
        <v>75549</v>
      </c>
      <c r="C17" s="183">
        <v>1055.1300000000001</v>
      </c>
      <c r="D17" s="184">
        <f t="shared" si="2"/>
        <v>76604.13</v>
      </c>
      <c r="E17" s="183">
        <v>46135.56</v>
      </c>
      <c r="F17" s="183">
        <v>46135.56</v>
      </c>
      <c r="G17" s="184">
        <f t="shared" si="3"/>
        <v>30468.570000000007</v>
      </c>
    </row>
    <row r="18" spans="1:7" x14ac:dyDescent="0.25">
      <c r="A18" s="82" t="s">
        <v>313</v>
      </c>
      <c r="B18" s="182">
        <f>SUM(B19:B27)</f>
        <v>20766825</v>
      </c>
      <c r="C18" s="182">
        <f t="shared" ref="C18:G18" si="4">SUM(C19:C27)</f>
        <v>1616498.0900000003</v>
      </c>
      <c r="D18" s="182">
        <f t="shared" si="4"/>
        <v>22383323.089999996</v>
      </c>
      <c r="E18" s="182">
        <f t="shared" si="4"/>
        <v>11072549.489999998</v>
      </c>
      <c r="F18" s="182">
        <f t="shared" si="4"/>
        <v>10560426.679999998</v>
      </c>
      <c r="G18" s="182">
        <f t="shared" si="4"/>
        <v>11310773.600000001</v>
      </c>
    </row>
    <row r="19" spans="1:7" x14ac:dyDescent="0.25">
      <c r="A19" s="83" t="s">
        <v>314</v>
      </c>
      <c r="B19" s="183">
        <v>4703416</v>
      </c>
      <c r="C19" s="183">
        <v>-278157.3</v>
      </c>
      <c r="D19" s="184">
        <f t="shared" ref="D19:D27" si="5">B19+C19</f>
        <v>4425258.7</v>
      </c>
      <c r="E19" s="183">
        <v>1633946.98</v>
      </c>
      <c r="F19" s="183">
        <v>1611617.53</v>
      </c>
      <c r="G19" s="184">
        <f t="shared" ref="G19:G27" si="6">D19-E19</f>
        <v>2791311.72</v>
      </c>
    </row>
    <row r="20" spans="1:7" x14ac:dyDescent="0.25">
      <c r="A20" s="83" t="s">
        <v>315</v>
      </c>
      <c r="B20" s="183">
        <v>7355296</v>
      </c>
      <c r="C20" s="183">
        <v>487734.2</v>
      </c>
      <c r="D20" s="184">
        <f t="shared" si="5"/>
        <v>7843030.2000000002</v>
      </c>
      <c r="E20" s="183">
        <v>4850766.6399999997</v>
      </c>
      <c r="F20" s="183">
        <v>4594607.0999999996</v>
      </c>
      <c r="G20" s="184">
        <f t="shared" si="6"/>
        <v>2992263.5600000005</v>
      </c>
    </row>
    <row r="21" spans="1:7" x14ac:dyDescent="0.25">
      <c r="A21" s="83" t="s">
        <v>316</v>
      </c>
      <c r="B21" s="184">
        <v>0</v>
      </c>
      <c r="C21" s="184">
        <v>0</v>
      </c>
      <c r="D21" s="184">
        <f t="shared" si="5"/>
        <v>0</v>
      </c>
      <c r="E21" s="184">
        <v>0</v>
      </c>
      <c r="F21" s="184">
        <v>0</v>
      </c>
      <c r="G21" s="184">
        <f t="shared" si="6"/>
        <v>0</v>
      </c>
    </row>
    <row r="22" spans="1:7" x14ac:dyDescent="0.25">
      <c r="A22" s="83" t="s">
        <v>317</v>
      </c>
      <c r="B22" s="183">
        <v>935081</v>
      </c>
      <c r="C22" s="183">
        <v>348515.94</v>
      </c>
      <c r="D22" s="184">
        <f t="shared" si="5"/>
        <v>1283596.94</v>
      </c>
      <c r="E22" s="183">
        <v>779534.54</v>
      </c>
      <c r="F22" s="183">
        <v>747914.56</v>
      </c>
      <c r="G22" s="184">
        <f t="shared" si="6"/>
        <v>504062.39999999991</v>
      </c>
    </row>
    <row r="23" spans="1:7" x14ac:dyDescent="0.25">
      <c r="A23" s="83" t="s">
        <v>318</v>
      </c>
      <c r="B23" s="183">
        <v>394570</v>
      </c>
      <c r="C23" s="183">
        <v>-27964.46</v>
      </c>
      <c r="D23" s="184">
        <f t="shared" si="5"/>
        <v>366605.54</v>
      </c>
      <c r="E23" s="183">
        <v>113684.33</v>
      </c>
      <c r="F23" s="183">
        <v>110973.71</v>
      </c>
      <c r="G23" s="184">
        <f t="shared" si="6"/>
        <v>252921.20999999996</v>
      </c>
    </row>
    <row r="24" spans="1:7" x14ac:dyDescent="0.25">
      <c r="A24" s="83" t="s">
        <v>319</v>
      </c>
      <c r="B24" s="183">
        <v>3946292</v>
      </c>
      <c r="C24" s="183">
        <v>-90547.07</v>
      </c>
      <c r="D24" s="184">
        <f t="shared" si="5"/>
        <v>3855744.93</v>
      </c>
      <c r="E24" s="183">
        <v>1638299.47</v>
      </c>
      <c r="F24" s="183">
        <v>1456629.07</v>
      </c>
      <c r="G24" s="184">
        <f t="shared" si="6"/>
        <v>2217445.46</v>
      </c>
    </row>
    <row r="25" spans="1:7" x14ac:dyDescent="0.25">
      <c r="A25" s="83" t="s">
        <v>320</v>
      </c>
      <c r="B25" s="183">
        <v>1046117</v>
      </c>
      <c r="C25" s="183">
        <v>984596.67</v>
      </c>
      <c r="D25" s="184">
        <f t="shared" si="5"/>
        <v>2030713.67</v>
      </c>
      <c r="E25" s="183">
        <v>1236019.95</v>
      </c>
      <c r="F25" s="183">
        <v>1236019.95</v>
      </c>
      <c r="G25" s="184">
        <f t="shared" si="6"/>
        <v>794693.72</v>
      </c>
    </row>
    <row r="26" spans="1:7" x14ac:dyDescent="0.25">
      <c r="A26" s="83" t="s">
        <v>321</v>
      </c>
      <c r="B26" s="184">
        <v>0</v>
      </c>
      <c r="C26" s="184">
        <v>0</v>
      </c>
      <c r="D26" s="184">
        <f t="shared" si="5"/>
        <v>0</v>
      </c>
      <c r="E26" s="184">
        <v>0</v>
      </c>
      <c r="F26" s="184">
        <v>0</v>
      </c>
      <c r="G26" s="184">
        <f t="shared" si="6"/>
        <v>0</v>
      </c>
    </row>
    <row r="27" spans="1:7" x14ac:dyDescent="0.25">
      <c r="A27" s="83" t="s">
        <v>322</v>
      </c>
      <c r="B27" s="183">
        <v>2386053</v>
      </c>
      <c r="C27" s="183">
        <v>192320.11</v>
      </c>
      <c r="D27" s="184">
        <f t="shared" si="5"/>
        <v>2578373.11</v>
      </c>
      <c r="E27" s="183">
        <v>820297.58</v>
      </c>
      <c r="F27" s="183">
        <v>802664.76</v>
      </c>
      <c r="G27" s="184">
        <f t="shared" si="6"/>
        <v>1758075.5299999998</v>
      </c>
    </row>
    <row r="28" spans="1:7" x14ac:dyDescent="0.25">
      <c r="A28" s="82" t="s">
        <v>323</v>
      </c>
      <c r="B28" s="182">
        <f>SUM(B29:B37)</f>
        <v>152906297</v>
      </c>
      <c r="C28" s="182">
        <f t="shared" ref="C28:G28" si="7">SUM(C29:C37)</f>
        <v>5359385.08</v>
      </c>
      <c r="D28" s="182">
        <f t="shared" si="7"/>
        <v>158265682.08000001</v>
      </c>
      <c r="E28" s="182">
        <f t="shared" si="7"/>
        <v>52135763.060000002</v>
      </c>
      <c r="F28" s="182">
        <f t="shared" si="7"/>
        <v>50974363.780000001</v>
      </c>
      <c r="G28" s="182">
        <f t="shared" si="7"/>
        <v>106129919.02</v>
      </c>
    </row>
    <row r="29" spans="1:7" x14ac:dyDescent="0.25">
      <c r="A29" s="83" t="s">
        <v>324</v>
      </c>
      <c r="B29" s="183">
        <v>7904772</v>
      </c>
      <c r="C29" s="183">
        <v>31508.49</v>
      </c>
      <c r="D29" s="184">
        <f t="shared" ref="D29:D82" si="8">B29+C29</f>
        <v>7936280.4900000002</v>
      </c>
      <c r="E29" s="183">
        <v>3266137.42</v>
      </c>
      <c r="F29" s="183">
        <v>3264763.04</v>
      </c>
      <c r="G29" s="184">
        <f t="shared" ref="G29:G37" si="9">D29-E29</f>
        <v>4670143.07</v>
      </c>
    </row>
    <row r="30" spans="1:7" x14ac:dyDescent="0.25">
      <c r="A30" s="83" t="s">
        <v>325</v>
      </c>
      <c r="B30" s="183">
        <v>9205411</v>
      </c>
      <c r="C30" s="183">
        <v>254910.59</v>
      </c>
      <c r="D30" s="184">
        <f t="shared" si="8"/>
        <v>9460321.5899999999</v>
      </c>
      <c r="E30" s="183">
        <v>2161902.4300000002</v>
      </c>
      <c r="F30" s="183">
        <v>2150257.25</v>
      </c>
      <c r="G30" s="184">
        <f t="shared" si="9"/>
        <v>7298419.1600000001</v>
      </c>
    </row>
    <row r="31" spans="1:7" x14ac:dyDescent="0.25">
      <c r="A31" s="83" t="s">
        <v>326</v>
      </c>
      <c r="B31" s="183">
        <v>24200167</v>
      </c>
      <c r="C31" s="183">
        <v>-526330.14</v>
      </c>
      <c r="D31" s="184">
        <f t="shared" si="8"/>
        <v>23673836.859999999</v>
      </c>
      <c r="E31" s="183">
        <v>9646917.5899999999</v>
      </c>
      <c r="F31" s="183">
        <v>9642238.3499999996</v>
      </c>
      <c r="G31" s="184">
        <f t="shared" si="9"/>
        <v>14026919.27</v>
      </c>
    </row>
    <row r="32" spans="1:7" x14ac:dyDescent="0.25">
      <c r="A32" s="83" t="s">
        <v>327</v>
      </c>
      <c r="B32" s="183">
        <v>1380987</v>
      </c>
      <c r="C32" s="183">
        <v>50032.480000000003</v>
      </c>
      <c r="D32" s="184">
        <f t="shared" si="8"/>
        <v>1431019.48</v>
      </c>
      <c r="E32" s="183">
        <v>83691.89</v>
      </c>
      <c r="F32" s="183">
        <v>75825.06</v>
      </c>
      <c r="G32" s="184">
        <f t="shared" si="9"/>
        <v>1347327.59</v>
      </c>
    </row>
    <row r="33" spans="1:7" ht="14.45" customHeight="1" x14ac:dyDescent="0.25">
      <c r="A33" s="83" t="s">
        <v>328</v>
      </c>
      <c r="B33" s="183">
        <v>17105028</v>
      </c>
      <c r="C33" s="183">
        <v>6931986.2999999998</v>
      </c>
      <c r="D33" s="184">
        <f t="shared" si="8"/>
        <v>24037014.300000001</v>
      </c>
      <c r="E33" s="183">
        <v>8516667.25</v>
      </c>
      <c r="F33" s="183">
        <v>7986498.7199999997</v>
      </c>
      <c r="G33" s="184">
        <f t="shared" si="9"/>
        <v>15520347.050000001</v>
      </c>
    </row>
    <row r="34" spans="1:7" ht="14.45" customHeight="1" x14ac:dyDescent="0.25">
      <c r="A34" s="83" t="s">
        <v>329</v>
      </c>
      <c r="B34" s="183">
        <v>16466748</v>
      </c>
      <c r="C34" s="183">
        <v>-265759.59999999998</v>
      </c>
      <c r="D34" s="184">
        <f t="shared" si="8"/>
        <v>16200988.4</v>
      </c>
      <c r="E34" s="183">
        <v>3971662.57</v>
      </c>
      <c r="F34" s="183">
        <v>3362901.6</v>
      </c>
      <c r="G34" s="184">
        <f t="shared" si="9"/>
        <v>12229325.83</v>
      </c>
    </row>
    <row r="35" spans="1:7" ht="14.45" customHeight="1" x14ac:dyDescent="0.25">
      <c r="A35" s="83" t="s">
        <v>330</v>
      </c>
      <c r="B35" s="183">
        <v>4294389</v>
      </c>
      <c r="C35" s="183">
        <v>-311679.84000000003</v>
      </c>
      <c r="D35" s="184">
        <f t="shared" si="8"/>
        <v>3982709.16</v>
      </c>
      <c r="E35" s="183">
        <v>1378142.47</v>
      </c>
      <c r="F35" s="183">
        <v>1383422.47</v>
      </c>
      <c r="G35" s="184">
        <f t="shared" si="9"/>
        <v>2604566.6900000004</v>
      </c>
    </row>
    <row r="36" spans="1:7" ht="14.45" customHeight="1" x14ac:dyDescent="0.25">
      <c r="A36" s="83" t="s">
        <v>331</v>
      </c>
      <c r="B36" s="183">
        <v>55696304</v>
      </c>
      <c r="C36" s="183">
        <v>-605626.56999999995</v>
      </c>
      <c r="D36" s="184">
        <f t="shared" si="8"/>
        <v>55090677.43</v>
      </c>
      <c r="E36" s="183">
        <v>16956845.879999999</v>
      </c>
      <c r="F36" s="183">
        <v>16959323.73</v>
      </c>
      <c r="G36" s="184">
        <f t="shared" si="9"/>
        <v>38133831.549999997</v>
      </c>
    </row>
    <row r="37" spans="1:7" ht="14.45" customHeight="1" x14ac:dyDescent="0.25">
      <c r="A37" s="83" t="s">
        <v>332</v>
      </c>
      <c r="B37" s="183">
        <v>16652491</v>
      </c>
      <c r="C37" s="183">
        <v>-199656.63</v>
      </c>
      <c r="D37" s="184">
        <f t="shared" si="8"/>
        <v>16452834.369999999</v>
      </c>
      <c r="E37" s="183">
        <v>6153795.5599999996</v>
      </c>
      <c r="F37" s="183">
        <v>6149133.5599999996</v>
      </c>
      <c r="G37" s="184">
        <f t="shared" si="9"/>
        <v>10299038.809999999</v>
      </c>
    </row>
    <row r="38" spans="1:7" x14ac:dyDescent="0.25">
      <c r="A38" s="82" t="s">
        <v>333</v>
      </c>
      <c r="B38" s="182">
        <f>SUM(B39:B47)</f>
        <v>30867631</v>
      </c>
      <c r="C38" s="182">
        <f t="shared" ref="C38:G38" si="10">SUM(C39:C47)</f>
        <v>1692507.9</v>
      </c>
      <c r="D38" s="182">
        <f t="shared" si="10"/>
        <v>32560138.899999999</v>
      </c>
      <c r="E38" s="182">
        <f t="shared" si="10"/>
        <v>10303608.789999999</v>
      </c>
      <c r="F38" s="182">
        <f t="shared" si="10"/>
        <v>10211980.66</v>
      </c>
      <c r="G38" s="182">
        <f t="shared" si="10"/>
        <v>22256530.109999999</v>
      </c>
    </row>
    <row r="39" spans="1:7" x14ac:dyDescent="0.25">
      <c r="A39" s="83" t="s">
        <v>334</v>
      </c>
      <c r="B39" s="184">
        <v>0</v>
      </c>
      <c r="C39" s="184">
        <v>0</v>
      </c>
      <c r="D39" s="184">
        <f t="shared" si="8"/>
        <v>0</v>
      </c>
      <c r="E39" s="184">
        <v>0</v>
      </c>
      <c r="F39" s="184">
        <v>0</v>
      </c>
      <c r="G39" s="184">
        <f t="shared" ref="G39:G47" si="11">D39-E39</f>
        <v>0</v>
      </c>
    </row>
    <row r="40" spans="1:7" x14ac:dyDescent="0.25">
      <c r="A40" s="83" t="s">
        <v>335</v>
      </c>
      <c r="B40" s="184">
        <v>0</v>
      </c>
      <c r="C40" s="184">
        <v>0</v>
      </c>
      <c r="D40" s="184">
        <f t="shared" si="8"/>
        <v>0</v>
      </c>
      <c r="E40" s="184">
        <v>0</v>
      </c>
      <c r="F40" s="184">
        <v>0</v>
      </c>
      <c r="G40" s="184">
        <f t="shared" si="11"/>
        <v>0</v>
      </c>
    </row>
    <row r="41" spans="1:7" x14ac:dyDescent="0.25">
      <c r="A41" s="83" t="s">
        <v>336</v>
      </c>
      <c r="B41" s="184">
        <v>0</v>
      </c>
      <c r="C41" s="184">
        <v>0</v>
      </c>
      <c r="D41" s="184">
        <f t="shared" si="8"/>
        <v>0</v>
      </c>
      <c r="E41" s="184">
        <v>0</v>
      </c>
      <c r="F41" s="184">
        <v>0</v>
      </c>
      <c r="G41" s="184">
        <f t="shared" si="11"/>
        <v>0</v>
      </c>
    </row>
    <row r="42" spans="1:7" x14ac:dyDescent="0.25">
      <c r="A42" s="83" t="s">
        <v>337</v>
      </c>
      <c r="B42" s="183">
        <v>30867631</v>
      </c>
      <c r="C42" s="183">
        <v>1692507.9</v>
      </c>
      <c r="D42" s="184">
        <f t="shared" si="8"/>
        <v>32560138.899999999</v>
      </c>
      <c r="E42" s="183">
        <v>10303608.789999999</v>
      </c>
      <c r="F42" s="183">
        <v>10211980.66</v>
      </c>
      <c r="G42" s="184">
        <f t="shared" si="11"/>
        <v>22256530.109999999</v>
      </c>
    </row>
    <row r="43" spans="1:7" x14ac:dyDescent="0.25">
      <c r="A43" s="83" t="s">
        <v>338</v>
      </c>
      <c r="B43" s="184">
        <v>0</v>
      </c>
      <c r="C43" s="184">
        <v>0</v>
      </c>
      <c r="D43" s="184">
        <f t="shared" si="8"/>
        <v>0</v>
      </c>
      <c r="E43" s="184">
        <v>0</v>
      </c>
      <c r="F43" s="184">
        <v>0</v>
      </c>
      <c r="G43" s="184">
        <f t="shared" si="11"/>
        <v>0</v>
      </c>
    </row>
    <row r="44" spans="1:7" x14ac:dyDescent="0.25">
      <c r="A44" s="83" t="s">
        <v>339</v>
      </c>
      <c r="B44" s="184">
        <v>0</v>
      </c>
      <c r="C44" s="184">
        <v>0</v>
      </c>
      <c r="D44" s="184">
        <f t="shared" si="8"/>
        <v>0</v>
      </c>
      <c r="E44" s="184">
        <v>0</v>
      </c>
      <c r="F44" s="184">
        <v>0</v>
      </c>
      <c r="G44" s="184">
        <f t="shared" si="11"/>
        <v>0</v>
      </c>
    </row>
    <row r="45" spans="1:7" x14ac:dyDescent="0.25">
      <c r="A45" s="83" t="s">
        <v>340</v>
      </c>
      <c r="B45" s="184">
        <v>0</v>
      </c>
      <c r="C45" s="184">
        <v>0</v>
      </c>
      <c r="D45" s="184">
        <f t="shared" si="8"/>
        <v>0</v>
      </c>
      <c r="E45" s="184">
        <v>0</v>
      </c>
      <c r="F45" s="184">
        <v>0</v>
      </c>
      <c r="G45" s="184">
        <f t="shared" si="11"/>
        <v>0</v>
      </c>
    </row>
    <row r="46" spans="1:7" x14ac:dyDescent="0.25">
      <c r="A46" s="83" t="s">
        <v>341</v>
      </c>
      <c r="B46" s="184">
        <v>0</v>
      </c>
      <c r="C46" s="184">
        <v>0</v>
      </c>
      <c r="D46" s="184">
        <f t="shared" si="8"/>
        <v>0</v>
      </c>
      <c r="E46" s="184">
        <v>0</v>
      </c>
      <c r="F46" s="184">
        <v>0</v>
      </c>
      <c r="G46" s="184">
        <f t="shared" si="11"/>
        <v>0</v>
      </c>
    </row>
    <row r="47" spans="1:7" x14ac:dyDescent="0.25">
      <c r="A47" s="83" t="s">
        <v>342</v>
      </c>
      <c r="B47" s="184">
        <v>0</v>
      </c>
      <c r="C47" s="184">
        <v>0</v>
      </c>
      <c r="D47" s="184">
        <f t="shared" si="8"/>
        <v>0</v>
      </c>
      <c r="E47" s="184">
        <v>0</v>
      </c>
      <c r="F47" s="184">
        <v>0</v>
      </c>
      <c r="G47" s="184">
        <f t="shared" si="11"/>
        <v>0</v>
      </c>
    </row>
    <row r="48" spans="1:7" x14ac:dyDescent="0.25">
      <c r="A48" s="82" t="s">
        <v>343</v>
      </c>
      <c r="B48" s="182">
        <f>SUM(B49:B57)</f>
        <v>4385092</v>
      </c>
      <c r="C48" s="182">
        <f t="shared" ref="C48:G48" si="12">SUM(C49:C57)</f>
        <v>5698997.9199999999</v>
      </c>
      <c r="D48" s="182">
        <f t="shared" si="12"/>
        <v>10084089.92</v>
      </c>
      <c r="E48" s="182">
        <f t="shared" si="12"/>
        <v>5354737.58</v>
      </c>
      <c r="F48" s="182">
        <f t="shared" si="12"/>
        <v>5354737.58</v>
      </c>
      <c r="G48" s="182">
        <f t="shared" si="12"/>
        <v>4729352.34</v>
      </c>
    </row>
    <row r="49" spans="1:7" x14ac:dyDescent="0.25">
      <c r="A49" s="83" t="s">
        <v>344</v>
      </c>
      <c r="B49" s="183">
        <v>2394050</v>
      </c>
      <c r="C49" s="183">
        <v>5808288.1399999997</v>
      </c>
      <c r="D49" s="184">
        <f t="shared" si="8"/>
        <v>8202338.1399999997</v>
      </c>
      <c r="E49" s="183">
        <v>5059394.84</v>
      </c>
      <c r="F49" s="183">
        <v>5059394.84</v>
      </c>
      <c r="G49" s="184">
        <f t="shared" ref="G49:G57" si="13">D49-E49</f>
        <v>3142943.3</v>
      </c>
    </row>
    <row r="50" spans="1:7" x14ac:dyDescent="0.25">
      <c r="A50" s="83" t="s">
        <v>345</v>
      </c>
      <c r="B50" s="183">
        <v>582042</v>
      </c>
      <c r="C50" s="183">
        <v>-428748.71</v>
      </c>
      <c r="D50" s="184">
        <f t="shared" si="8"/>
        <v>153293.28999999998</v>
      </c>
      <c r="E50" s="183">
        <v>50293.29</v>
      </c>
      <c r="F50" s="183">
        <v>50293.29</v>
      </c>
      <c r="G50" s="184">
        <f t="shared" si="13"/>
        <v>102999.99999999997</v>
      </c>
    </row>
    <row r="51" spans="1:7" x14ac:dyDescent="0.25">
      <c r="A51" s="83" t="s">
        <v>346</v>
      </c>
      <c r="B51" s="184">
        <v>0</v>
      </c>
      <c r="C51" s="184">
        <v>0</v>
      </c>
      <c r="D51" s="184">
        <f t="shared" si="8"/>
        <v>0</v>
      </c>
      <c r="E51" s="184">
        <v>0</v>
      </c>
      <c r="F51" s="184">
        <v>0</v>
      </c>
      <c r="G51" s="184">
        <f t="shared" si="13"/>
        <v>0</v>
      </c>
    </row>
    <row r="52" spans="1:7" x14ac:dyDescent="0.25">
      <c r="A52" s="83" t="s">
        <v>347</v>
      </c>
      <c r="B52" s="184">
        <v>0</v>
      </c>
      <c r="C52" s="184">
        <v>0</v>
      </c>
      <c r="D52" s="184">
        <f t="shared" si="8"/>
        <v>0</v>
      </c>
      <c r="E52" s="184">
        <v>0</v>
      </c>
      <c r="F52" s="184">
        <v>0</v>
      </c>
      <c r="G52" s="184">
        <f t="shared" si="13"/>
        <v>0</v>
      </c>
    </row>
    <row r="53" spans="1:7" x14ac:dyDescent="0.25">
      <c r="A53" s="83" t="s">
        <v>348</v>
      </c>
      <c r="B53" s="184">
        <v>0</v>
      </c>
      <c r="C53" s="184">
        <v>0</v>
      </c>
      <c r="D53" s="184">
        <f t="shared" si="8"/>
        <v>0</v>
      </c>
      <c r="E53" s="184">
        <v>0</v>
      </c>
      <c r="F53" s="184">
        <v>0</v>
      </c>
      <c r="G53" s="184">
        <f t="shared" si="13"/>
        <v>0</v>
      </c>
    </row>
    <row r="54" spans="1:7" x14ac:dyDescent="0.25">
      <c r="A54" s="83" t="s">
        <v>349</v>
      </c>
      <c r="B54" s="183">
        <v>809000</v>
      </c>
      <c r="C54" s="183">
        <v>919458.49</v>
      </c>
      <c r="D54" s="184">
        <f t="shared" si="8"/>
        <v>1728458.49</v>
      </c>
      <c r="E54" s="183">
        <v>245049.45</v>
      </c>
      <c r="F54" s="183">
        <v>245049.45</v>
      </c>
      <c r="G54" s="184">
        <f t="shared" si="13"/>
        <v>1483409.04</v>
      </c>
    </row>
    <row r="55" spans="1:7" x14ac:dyDescent="0.25">
      <c r="A55" s="83" t="s">
        <v>350</v>
      </c>
      <c r="B55" s="184">
        <v>0</v>
      </c>
      <c r="C55" s="184">
        <v>0</v>
      </c>
      <c r="D55" s="184">
        <f t="shared" si="8"/>
        <v>0</v>
      </c>
      <c r="E55" s="184">
        <v>0</v>
      </c>
      <c r="F55" s="184">
        <v>0</v>
      </c>
      <c r="G55" s="184">
        <f t="shared" si="13"/>
        <v>0</v>
      </c>
    </row>
    <row r="56" spans="1:7" x14ac:dyDescent="0.25">
      <c r="A56" s="83" t="s">
        <v>351</v>
      </c>
      <c r="B56" s="184">
        <v>0</v>
      </c>
      <c r="C56" s="184">
        <v>0</v>
      </c>
      <c r="D56" s="184">
        <f t="shared" si="8"/>
        <v>0</v>
      </c>
      <c r="E56" s="184">
        <v>0</v>
      </c>
      <c r="F56" s="184">
        <v>0</v>
      </c>
      <c r="G56" s="184">
        <f t="shared" si="13"/>
        <v>0</v>
      </c>
    </row>
    <row r="57" spans="1:7" x14ac:dyDescent="0.25">
      <c r="A57" s="83" t="s">
        <v>352</v>
      </c>
      <c r="B57" s="183">
        <v>600000</v>
      </c>
      <c r="C57" s="183">
        <v>-600000</v>
      </c>
      <c r="D57" s="184">
        <f t="shared" si="8"/>
        <v>0</v>
      </c>
      <c r="E57" s="183">
        <v>0</v>
      </c>
      <c r="F57" s="183">
        <v>0</v>
      </c>
      <c r="G57" s="184">
        <f t="shared" si="13"/>
        <v>0</v>
      </c>
    </row>
    <row r="58" spans="1:7" x14ac:dyDescent="0.25">
      <c r="A58" s="82" t="s">
        <v>353</v>
      </c>
      <c r="B58" s="182">
        <f>SUM(B59:B61)</f>
        <v>0</v>
      </c>
      <c r="C58" s="182">
        <f t="shared" ref="C58:G58" si="14">SUM(C59:C61)</f>
        <v>7464848.9699999997</v>
      </c>
      <c r="D58" s="182">
        <f t="shared" si="14"/>
        <v>7464848.9699999997</v>
      </c>
      <c r="E58" s="182">
        <f t="shared" si="14"/>
        <v>30361.72</v>
      </c>
      <c r="F58" s="182">
        <f t="shared" si="14"/>
        <v>30361.72</v>
      </c>
      <c r="G58" s="182">
        <f t="shared" si="14"/>
        <v>7434487.25</v>
      </c>
    </row>
    <row r="59" spans="1:7" x14ac:dyDescent="0.25">
      <c r="A59" s="83" t="s">
        <v>354</v>
      </c>
      <c r="B59" s="184">
        <v>0</v>
      </c>
      <c r="C59" s="184">
        <v>0</v>
      </c>
      <c r="D59" s="184">
        <f t="shared" si="8"/>
        <v>0</v>
      </c>
      <c r="E59" s="184">
        <v>0</v>
      </c>
      <c r="F59" s="184">
        <v>0</v>
      </c>
      <c r="G59" s="184">
        <f t="shared" ref="G59:G61" si="15">D59-E59</f>
        <v>0</v>
      </c>
    </row>
    <row r="60" spans="1:7" x14ac:dyDescent="0.25">
      <c r="A60" s="83" t="s">
        <v>355</v>
      </c>
      <c r="B60" s="183">
        <v>0</v>
      </c>
      <c r="C60" s="183">
        <v>7464848.9699999997</v>
      </c>
      <c r="D60" s="184">
        <f t="shared" si="8"/>
        <v>7464848.9699999997</v>
      </c>
      <c r="E60" s="183">
        <v>30361.72</v>
      </c>
      <c r="F60" s="183">
        <v>30361.72</v>
      </c>
      <c r="G60" s="184">
        <f t="shared" si="15"/>
        <v>7434487.25</v>
      </c>
    </row>
    <row r="61" spans="1:7" x14ac:dyDescent="0.25">
      <c r="A61" s="83" t="s">
        <v>356</v>
      </c>
      <c r="B61" s="184">
        <v>0</v>
      </c>
      <c r="C61" s="184">
        <v>0</v>
      </c>
      <c r="D61" s="184">
        <f t="shared" si="8"/>
        <v>0</v>
      </c>
      <c r="E61" s="184">
        <v>0</v>
      </c>
      <c r="F61" s="184">
        <v>0</v>
      </c>
      <c r="G61" s="184">
        <f t="shared" si="15"/>
        <v>0</v>
      </c>
    </row>
    <row r="62" spans="1:7" x14ac:dyDescent="0.25">
      <c r="A62" s="82" t="s">
        <v>357</v>
      </c>
      <c r="B62" s="182">
        <f>SUM(B63:B67,B69:B70)</f>
        <v>12247584</v>
      </c>
      <c r="C62" s="182">
        <f t="shared" ref="C62:G62" si="16">SUM(C63:C67,C69:C70)</f>
        <v>-1784090.63</v>
      </c>
      <c r="D62" s="182">
        <f t="shared" si="16"/>
        <v>10463493.370000001</v>
      </c>
      <c r="E62" s="182">
        <f t="shared" si="16"/>
        <v>0</v>
      </c>
      <c r="F62" s="182">
        <f t="shared" si="16"/>
        <v>0</v>
      </c>
      <c r="G62" s="182">
        <f t="shared" si="16"/>
        <v>10463493.370000001</v>
      </c>
    </row>
    <row r="63" spans="1:7" x14ac:dyDescent="0.25">
      <c r="A63" s="83" t="s">
        <v>358</v>
      </c>
      <c r="B63" s="184">
        <v>0</v>
      </c>
      <c r="C63" s="184">
        <v>0</v>
      </c>
      <c r="D63" s="184">
        <f t="shared" si="8"/>
        <v>0</v>
      </c>
      <c r="E63" s="184">
        <v>0</v>
      </c>
      <c r="F63" s="184">
        <v>0</v>
      </c>
      <c r="G63" s="184">
        <f t="shared" ref="G63:G70" si="17">D63-E63</f>
        <v>0</v>
      </c>
    </row>
    <row r="64" spans="1:7" x14ac:dyDescent="0.25">
      <c r="A64" s="83" t="s">
        <v>359</v>
      </c>
      <c r="B64" s="184">
        <v>0</v>
      </c>
      <c r="C64" s="184">
        <v>0</v>
      </c>
      <c r="D64" s="184">
        <f t="shared" si="8"/>
        <v>0</v>
      </c>
      <c r="E64" s="184">
        <v>0</v>
      </c>
      <c r="F64" s="184">
        <v>0</v>
      </c>
      <c r="G64" s="184">
        <f t="shared" si="17"/>
        <v>0</v>
      </c>
    </row>
    <row r="65" spans="1:7" x14ac:dyDescent="0.25">
      <c r="A65" s="83" t="s">
        <v>360</v>
      </c>
      <c r="B65" s="184">
        <v>0</v>
      </c>
      <c r="C65" s="184">
        <v>0</v>
      </c>
      <c r="D65" s="184">
        <f t="shared" si="8"/>
        <v>0</v>
      </c>
      <c r="E65" s="184">
        <v>0</v>
      </c>
      <c r="F65" s="184">
        <v>0</v>
      </c>
      <c r="G65" s="184">
        <f t="shared" si="17"/>
        <v>0</v>
      </c>
    </row>
    <row r="66" spans="1:7" x14ac:dyDescent="0.25">
      <c r="A66" s="83" t="s">
        <v>361</v>
      </c>
      <c r="B66" s="184">
        <v>0</v>
      </c>
      <c r="C66" s="184">
        <v>0</v>
      </c>
      <c r="D66" s="184">
        <f t="shared" si="8"/>
        <v>0</v>
      </c>
      <c r="E66" s="184">
        <v>0</v>
      </c>
      <c r="F66" s="184">
        <v>0</v>
      </c>
      <c r="G66" s="184">
        <f t="shared" si="17"/>
        <v>0</v>
      </c>
    </row>
    <row r="67" spans="1:7" x14ac:dyDescent="0.25">
      <c r="A67" s="83" t="s">
        <v>362</v>
      </c>
      <c r="B67" s="184">
        <v>0</v>
      </c>
      <c r="C67" s="184">
        <v>0</v>
      </c>
      <c r="D67" s="184">
        <f t="shared" si="8"/>
        <v>0</v>
      </c>
      <c r="E67" s="184">
        <v>0</v>
      </c>
      <c r="F67" s="184">
        <v>0</v>
      </c>
      <c r="G67" s="184">
        <f t="shared" si="17"/>
        <v>0</v>
      </c>
    </row>
    <row r="68" spans="1:7" x14ac:dyDescent="0.25">
      <c r="A68" s="83" t="s">
        <v>363</v>
      </c>
      <c r="B68" s="184">
        <v>0</v>
      </c>
      <c r="C68" s="184">
        <v>0</v>
      </c>
      <c r="D68" s="184">
        <f t="shared" si="8"/>
        <v>0</v>
      </c>
      <c r="E68" s="184">
        <v>0</v>
      </c>
      <c r="F68" s="184">
        <v>0</v>
      </c>
      <c r="G68" s="184">
        <f t="shared" si="17"/>
        <v>0</v>
      </c>
    </row>
    <row r="69" spans="1:7" x14ac:dyDescent="0.25">
      <c r="A69" s="83" t="s">
        <v>364</v>
      </c>
      <c r="B69" s="184">
        <v>0</v>
      </c>
      <c r="C69" s="184">
        <v>0</v>
      </c>
      <c r="D69" s="184">
        <f t="shared" si="8"/>
        <v>0</v>
      </c>
      <c r="E69" s="184">
        <v>0</v>
      </c>
      <c r="F69" s="184">
        <v>0</v>
      </c>
      <c r="G69" s="184">
        <f t="shared" si="17"/>
        <v>0</v>
      </c>
    </row>
    <row r="70" spans="1:7" x14ac:dyDescent="0.25">
      <c r="A70" s="83" t="s">
        <v>365</v>
      </c>
      <c r="B70" s="183">
        <v>12247584</v>
      </c>
      <c r="C70" s="183">
        <v>-1784090.63</v>
      </c>
      <c r="D70" s="184">
        <f t="shared" si="8"/>
        <v>10463493.370000001</v>
      </c>
      <c r="E70" s="183">
        <v>0</v>
      </c>
      <c r="F70" s="183">
        <v>0</v>
      </c>
      <c r="G70" s="184">
        <f t="shared" si="17"/>
        <v>10463493.370000001</v>
      </c>
    </row>
    <row r="71" spans="1:7" x14ac:dyDescent="0.25">
      <c r="A71" s="82" t="s">
        <v>366</v>
      </c>
      <c r="B71" s="182">
        <f>SUM(B72:B74)</f>
        <v>0</v>
      </c>
      <c r="C71" s="182">
        <f t="shared" ref="C71:G71" si="18">SUM(C72:C74)</f>
        <v>0</v>
      </c>
      <c r="D71" s="182">
        <f t="shared" si="18"/>
        <v>0</v>
      </c>
      <c r="E71" s="182">
        <f t="shared" si="18"/>
        <v>0</v>
      </c>
      <c r="F71" s="182">
        <f t="shared" si="18"/>
        <v>0</v>
      </c>
      <c r="G71" s="182">
        <f t="shared" si="18"/>
        <v>0</v>
      </c>
    </row>
    <row r="72" spans="1:7" x14ac:dyDescent="0.25">
      <c r="A72" s="83" t="s">
        <v>367</v>
      </c>
      <c r="B72" s="184">
        <v>0</v>
      </c>
      <c r="C72" s="184">
        <v>0</v>
      </c>
      <c r="D72" s="184">
        <f t="shared" si="8"/>
        <v>0</v>
      </c>
      <c r="E72" s="184">
        <v>0</v>
      </c>
      <c r="F72" s="184">
        <v>0</v>
      </c>
      <c r="G72" s="184">
        <f t="shared" ref="G72:G74" si="19">D72-E72</f>
        <v>0</v>
      </c>
    </row>
    <row r="73" spans="1:7" x14ac:dyDescent="0.25">
      <c r="A73" s="83" t="s">
        <v>368</v>
      </c>
      <c r="B73" s="184">
        <v>0</v>
      </c>
      <c r="C73" s="184">
        <v>0</v>
      </c>
      <c r="D73" s="184">
        <f t="shared" si="8"/>
        <v>0</v>
      </c>
      <c r="E73" s="184">
        <v>0</v>
      </c>
      <c r="F73" s="184">
        <v>0</v>
      </c>
      <c r="G73" s="184">
        <f t="shared" si="19"/>
        <v>0</v>
      </c>
    </row>
    <row r="74" spans="1:7" x14ac:dyDescent="0.25">
      <c r="A74" s="83" t="s">
        <v>369</v>
      </c>
      <c r="B74" s="184">
        <v>0</v>
      </c>
      <c r="C74" s="184">
        <v>0</v>
      </c>
      <c r="D74" s="184">
        <f t="shared" si="8"/>
        <v>0</v>
      </c>
      <c r="E74" s="184">
        <v>0</v>
      </c>
      <c r="F74" s="184">
        <v>0</v>
      </c>
      <c r="G74" s="184">
        <f t="shared" si="19"/>
        <v>0</v>
      </c>
    </row>
    <row r="75" spans="1:7" x14ac:dyDescent="0.25">
      <c r="A75" s="82" t="s">
        <v>370</v>
      </c>
      <c r="B75" s="182">
        <f>SUM(B76:B82)</f>
        <v>0</v>
      </c>
      <c r="C75" s="182">
        <f t="shared" ref="C75:G75" si="20">SUM(C76:C82)</f>
        <v>0</v>
      </c>
      <c r="D75" s="182">
        <f t="shared" si="20"/>
        <v>0</v>
      </c>
      <c r="E75" s="182">
        <f t="shared" si="20"/>
        <v>0</v>
      </c>
      <c r="F75" s="182">
        <f t="shared" si="20"/>
        <v>0</v>
      </c>
      <c r="G75" s="182">
        <f t="shared" si="20"/>
        <v>0</v>
      </c>
    </row>
    <row r="76" spans="1:7" x14ac:dyDescent="0.25">
      <c r="A76" s="83" t="s">
        <v>371</v>
      </c>
      <c r="B76" s="184">
        <v>0</v>
      </c>
      <c r="C76" s="184">
        <v>0</v>
      </c>
      <c r="D76" s="184">
        <f t="shared" si="8"/>
        <v>0</v>
      </c>
      <c r="E76" s="184">
        <v>0</v>
      </c>
      <c r="F76" s="184">
        <v>0</v>
      </c>
      <c r="G76" s="184">
        <f t="shared" ref="G76:G82" si="21">D76-E76</f>
        <v>0</v>
      </c>
    </row>
    <row r="77" spans="1:7" x14ac:dyDescent="0.25">
      <c r="A77" s="83" t="s">
        <v>372</v>
      </c>
      <c r="B77" s="184">
        <v>0</v>
      </c>
      <c r="C77" s="184">
        <v>0</v>
      </c>
      <c r="D77" s="184">
        <f t="shared" si="8"/>
        <v>0</v>
      </c>
      <c r="E77" s="184">
        <v>0</v>
      </c>
      <c r="F77" s="184">
        <v>0</v>
      </c>
      <c r="G77" s="184">
        <f t="shared" si="21"/>
        <v>0</v>
      </c>
    </row>
    <row r="78" spans="1:7" x14ac:dyDescent="0.25">
      <c r="A78" s="83" t="s">
        <v>373</v>
      </c>
      <c r="B78" s="184">
        <v>0</v>
      </c>
      <c r="C78" s="184">
        <v>0</v>
      </c>
      <c r="D78" s="184">
        <f t="shared" si="8"/>
        <v>0</v>
      </c>
      <c r="E78" s="184">
        <v>0</v>
      </c>
      <c r="F78" s="184">
        <v>0</v>
      </c>
      <c r="G78" s="184">
        <f t="shared" si="21"/>
        <v>0</v>
      </c>
    </row>
    <row r="79" spans="1:7" x14ac:dyDescent="0.25">
      <c r="A79" s="83" t="s">
        <v>374</v>
      </c>
      <c r="B79" s="184">
        <v>0</v>
      </c>
      <c r="C79" s="184">
        <v>0</v>
      </c>
      <c r="D79" s="184">
        <f t="shared" si="8"/>
        <v>0</v>
      </c>
      <c r="E79" s="184">
        <v>0</v>
      </c>
      <c r="F79" s="184">
        <v>0</v>
      </c>
      <c r="G79" s="184">
        <f t="shared" si="21"/>
        <v>0</v>
      </c>
    </row>
    <row r="80" spans="1:7" x14ac:dyDescent="0.25">
      <c r="A80" s="83" t="s">
        <v>375</v>
      </c>
      <c r="B80" s="184">
        <v>0</v>
      </c>
      <c r="C80" s="184">
        <v>0</v>
      </c>
      <c r="D80" s="184">
        <f t="shared" si="8"/>
        <v>0</v>
      </c>
      <c r="E80" s="184">
        <v>0</v>
      </c>
      <c r="F80" s="184">
        <v>0</v>
      </c>
      <c r="G80" s="184">
        <f t="shared" si="21"/>
        <v>0</v>
      </c>
    </row>
    <row r="81" spans="1:7" x14ac:dyDescent="0.25">
      <c r="A81" s="83" t="s">
        <v>376</v>
      </c>
      <c r="B81" s="184">
        <v>0</v>
      </c>
      <c r="C81" s="184">
        <v>0</v>
      </c>
      <c r="D81" s="184">
        <f t="shared" si="8"/>
        <v>0</v>
      </c>
      <c r="E81" s="184">
        <v>0</v>
      </c>
      <c r="F81" s="184">
        <v>0</v>
      </c>
      <c r="G81" s="184">
        <f t="shared" si="21"/>
        <v>0</v>
      </c>
    </row>
    <row r="82" spans="1:7" x14ac:dyDescent="0.25">
      <c r="A82" s="83" t="s">
        <v>377</v>
      </c>
      <c r="B82" s="184">
        <v>0</v>
      </c>
      <c r="C82" s="184">
        <v>0</v>
      </c>
      <c r="D82" s="184">
        <f t="shared" si="8"/>
        <v>0</v>
      </c>
      <c r="E82" s="184">
        <v>0</v>
      </c>
      <c r="F82" s="184">
        <v>0</v>
      </c>
      <c r="G82" s="184">
        <f t="shared" si="21"/>
        <v>0</v>
      </c>
    </row>
    <row r="83" spans="1:7" x14ac:dyDescent="0.25">
      <c r="A83" s="84"/>
      <c r="B83" s="185"/>
      <c r="C83" s="185"/>
      <c r="D83" s="185"/>
      <c r="E83" s="185"/>
      <c r="F83" s="185"/>
      <c r="G83" s="185"/>
    </row>
    <row r="84" spans="1:7" x14ac:dyDescent="0.25">
      <c r="A84" s="28" t="s">
        <v>378</v>
      </c>
      <c r="B84" s="182">
        <f>B85+B93+B103+B113+B123+B133+B137+B146+B150</f>
        <v>0</v>
      </c>
      <c r="C84" s="182">
        <f t="shared" ref="C84:G84" si="22">C85+C93+C103+C113+C123+C133+C137+C146+C150</f>
        <v>0</v>
      </c>
      <c r="D84" s="182">
        <f t="shared" si="22"/>
        <v>0</v>
      </c>
      <c r="E84" s="182">
        <f t="shared" si="22"/>
        <v>0</v>
      </c>
      <c r="F84" s="182">
        <f t="shared" si="22"/>
        <v>0</v>
      </c>
      <c r="G84" s="182">
        <f t="shared" si="22"/>
        <v>0</v>
      </c>
    </row>
    <row r="85" spans="1:7" x14ac:dyDescent="0.25">
      <c r="A85" s="82" t="s">
        <v>305</v>
      </c>
      <c r="B85" s="184">
        <f>SUM(B86:B92)</f>
        <v>0</v>
      </c>
      <c r="C85" s="184">
        <f t="shared" ref="C85:G85" si="23">SUM(C86:C92)</f>
        <v>0</v>
      </c>
      <c r="D85" s="184">
        <f t="shared" si="23"/>
        <v>0</v>
      </c>
      <c r="E85" s="184">
        <f t="shared" si="23"/>
        <v>0</v>
      </c>
      <c r="F85" s="184">
        <f t="shared" si="23"/>
        <v>0</v>
      </c>
      <c r="G85" s="184">
        <f t="shared" si="23"/>
        <v>0</v>
      </c>
    </row>
    <row r="86" spans="1:7" x14ac:dyDescent="0.25">
      <c r="A86" s="83" t="s">
        <v>306</v>
      </c>
      <c r="B86" s="184">
        <v>0</v>
      </c>
      <c r="C86" s="184">
        <v>0</v>
      </c>
      <c r="D86" s="184">
        <f t="shared" ref="D86:D92" si="24">B86+C86</f>
        <v>0</v>
      </c>
      <c r="E86" s="184">
        <v>0</v>
      </c>
      <c r="F86" s="184">
        <v>0</v>
      </c>
      <c r="G86" s="184">
        <f t="shared" ref="G86:G92" si="25">D86-E86</f>
        <v>0</v>
      </c>
    </row>
    <row r="87" spans="1:7" x14ac:dyDescent="0.25">
      <c r="A87" s="83" t="s">
        <v>307</v>
      </c>
      <c r="B87" s="184">
        <v>0</v>
      </c>
      <c r="C87" s="184">
        <v>0</v>
      </c>
      <c r="D87" s="184">
        <f t="shared" si="24"/>
        <v>0</v>
      </c>
      <c r="E87" s="184">
        <v>0</v>
      </c>
      <c r="F87" s="184">
        <v>0</v>
      </c>
      <c r="G87" s="184">
        <f t="shared" si="25"/>
        <v>0</v>
      </c>
    </row>
    <row r="88" spans="1:7" x14ac:dyDescent="0.25">
      <c r="A88" s="83" t="s">
        <v>308</v>
      </c>
      <c r="B88" s="184">
        <v>0</v>
      </c>
      <c r="C88" s="184">
        <v>0</v>
      </c>
      <c r="D88" s="184">
        <f t="shared" si="24"/>
        <v>0</v>
      </c>
      <c r="E88" s="184">
        <v>0</v>
      </c>
      <c r="F88" s="184">
        <v>0</v>
      </c>
      <c r="G88" s="184">
        <f t="shared" si="25"/>
        <v>0</v>
      </c>
    </row>
    <row r="89" spans="1:7" x14ac:dyDescent="0.25">
      <c r="A89" s="83" t="s">
        <v>309</v>
      </c>
      <c r="B89" s="184">
        <v>0</v>
      </c>
      <c r="C89" s="184">
        <v>0</v>
      </c>
      <c r="D89" s="184">
        <f t="shared" si="24"/>
        <v>0</v>
      </c>
      <c r="E89" s="184">
        <v>0</v>
      </c>
      <c r="F89" s="184">
        <v>0</v>
      </c>
      <c r="G89" s="184">
        <f t="shared" si="25"/>
        <v>0</v>
      </c>
    </row>
    <row r="90" spans="1:7" x14ac:dyDescent="0.25">
      <c r="A90" s="83" t="s">
        <v>310</v>
      </c>
      <c r="B90" s="184">
        <v>0</v>
      </c>
      <c r="C90" s="184">
        <v>0</v>
      </c>
      <c r="D90" s="184">
        <f t="shared" si="24"/>
        <v>0</v>
      </c>
      <c r="E90" s="184">
        <v>0</v>
      </c>
      <c r="F90" s="184">
        <v>0</v>
      </c>
      <c r="G90" s="184">
        <f t="shared" si="25"/>
        <v>0</v>
      </c>
    </row>
    <row r="91" spans="1:7" x14ac:dyDescent="0.25">
      <c r="A91" s="83" t="s">
        <v>311</v>
      </c>
      <c r="B91" s="184">
        <v>0</v>
      </c>
      <c r="C91" s="184">
        <v>0</v>
      </c>
      <c r="D91" s="184">
        <f t="shared" si="24"/>
        <v>0</v>
      </c>
      <c r="E91" s="184">
        <v>0</v>
      </c>
      <c r="F91" s="184">
        <v>0</v>
      </c>
      <c r="G91" s="184">
        <f t="shared" si="25"/>
        <v>0</v>
      </c>
    </row>
    <row r="92" spans="1:7" x14ac:dyDescent="0.25">
      <c r="A92" s="83" t="s">
        <v>312</v>
      </c>
      <c r="B92" s="184">
        <v>0</v>
      </c>
      <c r="C92" s="184">
        <v>0</v>
      </c>
      <c r="D92" s="184">
        <f t="shared" si="24"/>
        <v>0</v>
      </c>
      <c r="E92" s="184">
        <v>0</v>
      </c>
      <c r="F92" s="184">
        <v>0</v>
      </c>
      <c r="G92" s="184">
        <f t="shared" si="25"/>
        <v>0</v>
      </c>
    </row>
    <row r="93" spans="1:7" x14ac:dyDescent="0.25">
      <c r="A93" s="82" t="s">
        <v>313</v>
      </c>
      <c r="B93" s="182">
        <f>SUM(B94:B102)</f>
        <v>0</v>
      </c>
      <c r="C93" s="182">
        <f t="shared" ref="C93:G93" si="26">SUM(C94:C102)</f>
        <v>0</v>
      </c>
      <c r="D93" s="182">
        <f t="shared" si="26"/>
        <v>0</v>
      </c>
      <c r="E93" s="182">
        <f t="shared" si="26"/>
        <v>0</v>
      </c>
      <c r="F93" s="182">
        <f t="shared" si="26"/>
        <v>0</v>
      </c>
      <c r="G93" s="182">
        <f t="shared" si="26"/>
        <v>0</v>
      </c>
    </row>
    <row r="94" spans="1:7" x14ac:dyDescent="0.25">
      <c r="A94" s="83" t="s">
        <v>314</v>
      </c>
      <c r="B94" s="184">
        <v>0</v>
      </c>
      <c r="C94" s="184">
        <v>0</v>
      </c>
      <c r="D94" s="184">
        <f t="shared" ref="D94:D102" si="27">B94+C94</f>
        <v>0</v>
      </c>
      <c r="E94" s="184">
        <v>0</v>
      </c>
      <c r="F94" s="184">
        <v>0</v>
      </c>
      <c r="G94" s="184">
        <f t="shared" ref="G94:G102" si="28">D94-E94</f>
        <v>0</v>
      </c>
    </row>
    <row r="95" spans="1:7" x14ac:dyDescent="0.25">
      <c r="A95" s="83" t="s">
        <v>315</v>
      </c>
      <c r="B95" s="184">
        <v>0</v>
      </c>
      <c r="C95" s="184">
        <v>0</v>
      </c>
      <c r="D95" s="184">
        <f t="shared" si="27"/>
        <v>0</v>
      </c>
      <c r="E95" s="184">
        <v>0</v>
      </c>
      <c r="F95" s="184">
        <v>0</v>
      </c>
      <c r="G95" s="184">
        <f t="shared" si="28"/>
        <v>0</v>
      </c>
    </row>
    <row r="96" spans="1:7" x14ac:dyDescent="0.25">
      <c r="A96" s="83" t="s">
        <v>316</v>
      </c>
      <c r="B96" s="184">
        <v>0</v>
      </c>
      <c r="C96" s="184">
        <v>0</v>
      </c>
      <c r="D96" s="184">
        <f t="shared" si="27"/>
        <v>0</v>
      </c>
      <c r="E96" s="184">
        <v>0</v>
      </c>
      <c r="F96" s="184">
        <v>0</v>
      </c>
      <c r="G96" s="184">
        <f t="shared" si="28"/>
        <v>0</v>
      </c>
    </row>
    <row r="97" spans="1:7" x14ac:dyDescent="0.25">
      <c r="A97" s="83" t="s">
        <v>317</v>
      </c>
      <c r="B97" s="184">
        <v>0</v>
      </c>
      <c r="C97" s="184">
        <v>0</v>
      </c>
      <c r="D97" s="184">
        <f t="shared" si="27"/>
        <v>0</v>
      </c>
      <c r="E97" s="184">
        <v>0</v>
      </c>
      <c r="F97" s="184">
        <v>0</v>
      </c>
      <c r="G97" s="184">
        <f t="shared" si="28"/>
        <v>0</v>
      </c>
    </row>
    <row r="98" spans="1:7" x14ac:dyDescent="0.25">
      <c r="A98" s="85" t="s">
        <v>318</v>
      </c>
      <c r="B98" s="184">
        <v>0</v>
      </c>
      <c r="C98" s="184">
        <v>0</v>
      </c>
      <c r="D98" s="184">
        <f t="shared" si="27"/>
        <v>0</v>
      </c>
      <c r="E98" s="184">
        <v>0</v>
      </c>
      <c r="F98" s="184">
        <v>0</v>
      </c>
      <c r="G98" s="184">
        <f t="shared" si="28"/>
        <v>0</v>
      </c>
    </row>
    <row r="99" spans="1:7" x14ac:dyDescent="0.25">
      <c r="A99" s="83" t="s">
        <v>319</v>
      </c>
      <c r="B99" s="184">
        <v>0</v>
      </c>
      <c r="C99" s="184">
        <v>0</v>
      </c>
      <c r="D99" s="184">
        <f t="shared" si="27"/>
        <v>0</v>
      </c>
      <c r="E99" s="184">
        <v>0</v>
      </c>
      <c r="F99" s="184">
        <v>0</v>
      </c>
      <c r="G99" s="184">
        <f t="shared" si="28"/>
        <v>0</v>
      </c>
    </row>
    <row r="100" spans="1:7" x14ac:dyDescent="0.25">
      <c r="A100" s="83" t="s">
        <v>320</v>
      </c>
      <c r="B100" s="184">
        <v>0</v>
      </c>
      <c r="C100" s="184">
        <v>0</v>
      </c>
      <c r="D100" s="184">
        <f t="shared" si="27"/>
        <v>0</v>
      </c>
      <c r="E100" s="184">
        <v>0</v>
      </c>
      <c r="F100" s="184">
        <v>0</v>
      </c>
      <c r="G100" s="184">
        <f t="shared" si="28"/>
        <v>0</v>
      </c>
    </row>
    <row r="101" spans="1:7" x14ac:dyDescent="0.25">
      <c r="A101" s="83" t="s">
        <v>321</v>
      </c>
      <c r="B101" s="184">
        <v>0</v>
      </c>
      <c r="C101" s="184">
        <v>0</v>
      </c>
      <c r="D101" s="184">
        <f t="shared" si="27"/>
        <v>0</v>
      </c>
      <c r="E101" s="184">
        <v>0</v>
      </c>
      <c r="F101" s="184">
        <v>0</v>
      </c>
      <c r="G101" s="184">
        <f t="shared" si="28"/>
        <v>0</v>
      </c>
    </row>
    <row r="102" spans="1:7" x14ac:dyDescent="0.25">
      <c r="A102" s="83" t="s">
        <v>322</v>
      </c>
      <c r="B102" s="184">
        <v>0</v>
      </c>
      <c r="C102" s="184">
        <v>0</v>
      </c>
      <c r="D102" s="184">
        <f t="shared" si="27"/>
        <v>0</v>
      </c>
      <c r="E102" s="184">
        <v>0</v>
      </c>
      <c r="F102" s="184">
        <v>0</v>
      </c>
      <c r="G102" s="184">
        <f t="shared" si="28"/>
        <v>0</v>
      </c>
    </row>
    <row r="103" spans="1:7" x14ac:dyDescent="0.25">
      <c r="A103" s="82" t="s">
        <v>323</v>
      </c>
      <c r="B103" s="182">
        <f>SUM(B104:B112)</f>
        <v>0</v>
      </c>
      <c r="C103" s="182">
        <f t="shared" ref="C103:G103" si="29">SUM(C104:C112)</f>
        <v>0</v>
      </c>
      <c r="D103" s="182">
        <f t="shared" si="29"/>
        <v>0</v>
      </c>
      <c r="E103" s="182">
        <f t="shared" si="29"/>
        <v>0</v>
      </c>
      <c r="F103" s="182">
        <f t="shared" si="29"/>
        <v>0</v>
      </c>
      <c r="G103" s="182">
        <f t="shared" si="29"/>
        <v>0</v>
      </c>
    </row>
    <row r="104" spans="1:7" x14ac:dyDescent="0.25">
      <c r="A104" s="83" t="s">
        <v>324</v>
      </c>
      <c r="B104" s="184">
        <v>0</v>
      </c>
      <c r="C104" s="184">
        <v>0</v>
      </c>
      <c r="D104" s="184">
        <f t="shared" ref="D104:D112" si="30">B104+C104</f>
        <v>0</v>
      </c>
      <c r="E104" s="184">
        <v>0</v>
      </c>
      <c r="F104" s="184">
        <v>0</v>
      </c>
      <c r="G104" s="184">
        <f t="shared" ref="G104:G112" si="31">D104-E104</f>
        <v>0</v>
      </c>
    </row>
    <row r="105" spans="1:7" x14ac:dyDescent="0.25">
      <c r="A105" s="83" t="s">
        <v>325</v>
      </c>
      <c r="B105" s="184">
        <v>0</v>
      </c>
      <c r="C105" s="184">
        <v>0</v>
      </c>
      <c r="D105" s="184">
        <f t="shared" si="30"/>
        <v>0</v>
      </c>
      <c r="E105" s="184">
        <v>0</v>
      </c>
      <c r="F105" s="184">
        <v>0</v>
      </c>
      <c r="G105" s="184">
        <f t="shared" si="31"/>
        <v>0</v>
      </c>
    </row>
    <row r="106" spans="1:7" x14ac:dyDescent="0.25">
      <c r="A106" s="83" t="s">
        <v>326</v>
      </c>
      <c r="B106" s="184">
        <v>0</v>
      </c>
      <c r="C106" s="184">
        <v>0</v>
      </c>
      <c r="D106" s="184">
        <f t="shared" si="30"/>
        <v>0</v>
      </c>
      <c r="E106" s="184">
        <v>0</v>
      </c>
      <c r="F106" s="184">
        <v>0</v>
      </c>
      <c r="G106" s="184">
        <f t="shared" si="31"/>
        <v>0</v>
      </c>
    </row>
    <row r="107" spans="1:7" x14ac:dyDescent="0.25">
      <c r="A107" s="83" t="s">
        <v>327</v>
      </c>
      <c r="B107" s="184">
        <v>0</v>
      </c>
      <c r="C107" s="184">
        <v>0</v>
      </c>
      <c r="D107" s="184">
        <f t="shared" si="30"/>
        <v>0</v>
      </c>
      <c r="E107" s="184">
        <v>0</v>
      </c>
      <c r="F107" s="184">
        <v>0</v>
      </c>
      <c r="G107" s="184">
        <f t="shared" si="31"/>
        <v>0</v>
      </c>
    </row>
    <row r="108" spans="1:7" x14ac:dyDescent="0.25">
      <c r="A108" s="83" t="s">
        <v>328</v>
      </c>
      <c r="B108" s="184">
        <v>0</v>
      </c>
      <c r="C108" s="184">
        <v>0</v>
      </c>
      <c r="D108" s="184">
        <f t="shared" si="30"/>
        <v>0</v>
      </c>
      <c r="E108" s="184">
        <v>0</v>
      </c>
      <c r="F108" s="184">
        <v>0</v>
      </c>
      <c r="G108" s="184">
        <f t="shared" si="31"/>
        <v>0</v>
      </c>
    </row>
    <row r="109" spans="1:7" x14ac:dyDescent="0.25">
      <c r="A109" s="83" t="s">
        <v>329</v>
      </c>
      <c r="B109" s="184">
        <v>0</v>
      </c>
      <c r="C109" s="184">
        <v>0</v>
      </c>
      <c r="D109" s="184">
        <f t="shared" si="30"/>
        <v>0</v>
      </c>
      <c r="E109" s="184">
        <v>0</v>
      </c>
      <c r="F109" s="184">
        <v>0</v>
      </c>
      <c r="G109" s="184">
        <f t="shared" si="31"/>
        <v>0</v>
      </c>
    </row>
    <row r="110" spans="1:7" x14ac:dyDescent="0.25">
      <c r="A110" s="83" t="s">
        <v>330</v>
      </c>
      <c r="B110" s="184">
        <v>0</v>
      </c>
      <c r="C110" s="184">
        <v>0</v>
      </c>
      <c r="D110" s="184">
        <f t="shared" si="30"/>
        <v>0</v>
      </c>
      <c r="E110" s="184">
        <v>0</v>
      </c>
      <c r="F110" s="184">
        <v>0</v>
      </c>
      <c r="G110" s="184">
        <f t="shared" si="31"/>
        <v>0</v>
      </c>
    </row>
    <row r="111" spans="1:7" x14ac:dyDescent="0.25">
      <c r="A111" s="83" t="s">
        <v>331</v>
      </c>
      <c r="B111" s="184">
        <v>0</v>
      </c>
      <c r="C111" s="184">
        <v>0</v>
      </c>
      <c r="D111" s="184">
        <f t="shared" si="30"/>
        <v>0</v>
      </c>
      <c r="E111" s="184">
        <v>0</v>
      </c>
      <c r="F111" s="184">
        <v>0</v>
      </c>
      <c r="G111" s="184">
        <f t="shared" si="31"/>
        <v>0</v>
      </c>
    </row>
    <row r="112" spans="1:7" x14ac:dyDescent="0.25">
      <c r="A112" s="83" t="s">
        <v>332</v>
      </c>
      <c r="B112" s="184">
        <v>0</v>
      </c>
      <c r="C112" s="184">
        <v>0</v>
      </c>
      <c r="D112" s="184">
        <f t="shared" si="30"/>
        <v>0</v>
      </c>
      <c r="E112" s="184">
        <v>0</v>
      </c>
      <c r="F112" s="184">
        <v>0</v>
      </c>
      <c r="G112" s="184">
        <f t="shared" si="31"/>
        <v>0</v>
      </c>
    </row>
    <row r="113" spans="1:7" x14ac:dyDescent="0.25">
      <c r="A113" s="82" t="s">
        <v>333</v>
      </c>
      <c r="B113" s="182">
        <f>SUM(B114:B122)</f>
        <v>0</v>
      </c>
      <c r="C113" s="182">
        <f t="shared" ref="C113:G113" si="32">SUM(C114:C122)</f>
        <v>0</v>
      </c>
      <c r="D113" s="182">
        <f t="shared" si="32"/>
        <v>0</v>
      </c>
      <c r="E113" s="182">
        <f t="shared" si="32"/>
        <v>0</v>
      </c>
      <c r="F113" s="182">
        <f t="shared" si="32"/>
        <v>0</v>
      </c>
      <c r="G113" s="182">
        <f t="shared" si="32"/>
        <v>0</v>
      </c>
    </row>
    <row r="114" spans="1:7" x14ac:dyDescent="0.25">
      <c r="A114" s="83" t="s">
        <v>334</v>
      </c>
      <c r="B114" s="184">
        <v>0</v>
      </c>
      <c r="C114" s="184">
        <v>0</v>
      </c>
      <c r="D114" s="184">
        <f t="shared" ref="D114:D122" si="33">B114+C114</f>
        <v>0</v>
      </c>
      <c r="E114" s="184">
        <v>0</v>
      </c>
      <c r="F114" s="184">
        <v>0</v>
      </c>
      <c r="G114" s="184">
        <f t="shared" ref="G114:G122" si="34">D114-E114</f>
        <v>0</v>
      </c>
    </row>
    <row r="115" spans="1:7" x14ac:dyDescent="0.25">
      <c r="A115" s="83" t="s">
        <v>335</v>
      </c>
      <c r="B115" s="184">
        <v>0</v>
      </c>
      <c r="C115" s="184">
        <v>0</v>
      </c>
      <c r="D115" s="184">
        <f t="shared" si="33"/>
        <v>0</v>
      </c>
      <c r="E115" s="184">
        <v>0</v>
      </c>
      <c r="F115" s="184">
        <v>0</v>
      </c>
      <c r="G115" s="184">
        <f t="shared" si="34"/>
        <v>0</v>
      </c>
    </row>
    <row r="116" spans="1:7" x14ac:dyDescent="0.25">
      <c r="A116" s="83" t="s">
        <v>336</v>
      </c>
      <c r="B116" s="184">
        <v>0</v>
      </c>
      <c r="C116" s="184">
        <v>0</v>
      </c>
      <c r="D116" s="184">
        <f t="shared" si="33"/>
        <v>0</v>
      </c>
      <c r="E116" s="184">
        <v>0</v>
      </c>
      <c r="F116" s="184">
        <v>0</v>
      </c>
      <c r="G116" s="184">
        <f t="shared" si="34"/>
        <v>0</v>
      </c>
    </row>
    <row r="117" spans="1:7" x14ac:dyDescent="0.25">
      <c r="A117" s="83" t="s">
        <v>337</v>
      </c>
      <c r="B117" s="184">
        <v>0</v>
      </c>
      <c r="C117" s="184">
        <v>0</v>
      </c>
      <c r="D117" s="184">
        <f t="shared" si="33"/>
        <v>0</v>
      </c>
      <c r="E117" s="184">
        <v>0</v>
      </c>
      <c r="F117" s="184">
        <v>0</v>
      </c>
      <c r="G117" s="184">
        <f t="shared" si="34"/>
        <v>0</v>
      </c>
    </row>
    <row r="118" spans="1:7" x14ac:dyDescent="0.25">
      <c r="A118" s="83" t="s">
        <v>338</v>
      </c>
      <c r="B118" s="184">
        <v>0</v>
      </c>
      <c r="C118" s="184">
        <v>0</v>
      </c>
      <c r="D118" s="184">
        <f t="shared" si="33"/>
        <v>0</v>
      </c>
      <c r="E118" s="184">
        <v>0</v>
      </c>
      <c r="F118" s="184">
        <v>0</v>
      </c>
      <c r="G118" s="184">
        <f t="shared" si="34"/>
        <v>0</v>
      </c>
    </row>
    <row r="119" spans="1:7" x14ac:dyDescent="0.25">
      <c r="A119" s="83" t="s">
        <v>339</v>
      </c>
      <c r="B119" s="184">
        <v>0</v>
      </c>
      <c r="C119" s="184">
        <v>0</v>
      </c>
      <c r="D119" s="184">
        <f t="shared" si="33"/>
        <v>0</v>
      </c>
      <c r="E119" s="184">
        <v>0</v>
      </c>
      <c r="F119" s="184">
        <v>0</v>
      </c>
      <c r="G119" s="184">
        <f t="shared" si="34"/>
        <v>0</v>
      </c>
    </row>
    <row r="120" spans="1:7" x14ac:dyDescent="0.25">
      <c r="A120" s="83" t="s">
        <v>340</v>
      </c>
      <c r="B120" s="184">
        <v>0</v>
      </c>
      <c r="C120" s="184">
        <v>0</v>
      </c>
      <c r="D120" s="184">
        <f t="shared" si="33"/>
        <v>0</v>
      </c>
      <c r="E120" s="184">
        <v>0</v>
      </c>
      <c r="F120" s="184">
        <v>0</v>
      </c>
      <c r="G120" s="184">
        <f t="shared" si="34"/>
        <v>0</v>
      </c>
    </row>
    <row r="121" spans="1:7" x14ac:dyDescent="0.25">
      <c r="A121" s="83" t="s">
        <v>341</v>
      </c>
      <c r="B121" s="184">
        <v>0</v>
      </c>
      <c r="C121" s="184">
        <v>0</v>
      </c>
      <c r="D121" s="184">
        <f t="shared" si="33"/>
        <v>0</v>
      </c>
      <c r="E121" s="184">
        <v>0</v>
      </c>
      <c r="F121" s="184">
        <v>0</v>
      </c>
      <c r="G121" s="184">
        <f t="shared" si="34"/>
        <v>0</v>
      </c>
    </row>
    <row r="122" spans="1:7" x14ac:dyDescent="0.25">
      <c r="A122" s="83" t="s">
        <v>342</v>
      </c>
      <c r="B122" s="184">
        <v>0</v>
      </c>
      <c r="C122" s="184">
        <v>0</v>
      </c>
      <c r="D122" s="184">
        <f t="shared" si="33"/>
        <v>0</v>
      </c>
      <c r="E122" s="184">
        <v>0</v>
      </c>
      <c r="F122" s="184">
        <v>0</v>
      </c>
      <c r="G122" s="184">
        <f t="shared" si="34"/>
        <v>0</v>
      </c>
    </row>
    <row r="123" spans="1:7" x14ac:dyDescent="0.25">
      <c r="A123" s="82" t="s">
        <v>343</v>
      </c>
      <c r="B123" s="182">
        <f>SUM(B124:B132)</f>
        <v>0</v>
      </c>
      <c r="C123" s="182">
        <f t="shared" ref="C123:G123" si="35">SUM(C124:C132)</f>
        <v>0</v>
      </c>
      <c r="D123" s="182">
        <f t="shared" si="35"/>
        <v>0</v>
      </c>
      <c r="E123" s="182">
        <f t="shared" si="35"/>
        <v>0</v>
      </c>
      <c r="F123" s="182">
        <f t="shared" si="35"/>
        <v>0</v>
      </c>
      <c r="G123" s="182">
        <f t="shared" si="35"/>
        <v>0</v>
      </c>
    </row>
    <row r="124" spans="1:7" x14ac:dyDescent="0.25">
      <c r="A124" s="83" t="s">
        <v>344</v>
      </c>
      <c r="B124" s="184">
        <v>0</v>
      </c>
      <c r="C124" s="184">
        <v>0</v>
      </c>
      <c r="D124" s="184">
        <f t="shared" ref="D124:D132" si="36">B124+C124</f>
        <v>0</v>
      </c>
      <c r="E124" s="184">
        <v>0</v>
      </c>
      <c r="F124" s="184">
        <v>0</v>
      </c>
      <c r="G124" s="184">
        <f t="shared" ref="G124:G132" si="37">D124-E124</f>
        <v>0</v>
      </c>
    </row>
    <row r="125" spans="1:7" x14ac:dyDescent="0.25">
      <c r="A125" s="83" t="s">
        <v>345</v>
      </c>
      <c r="B125" s="184">
        <v>0</v>
      </c>
      <c r="C125" s="184">
        <v>0</v>
      </c>
      <c r="D125" s="184">
        <f t="shared" si="36"/>
        <v>0</v>
      </c>
      <c r="E125" s="184">
        <v>0</v>
      </c>
      <c r="F125" s="184">
        <v>0</v>
      </c>
      <c r="G125" s="184">
        <f t="shared" si="37"/>
        <v>0</v>
      </c>
    </row>
    <row r="126" spans="1:7" x14ac:dyDescent="0.25">
      <c r="A126" s="83" t="s">
        <v>346</v>
      </c>
      <c r="B126" s="184">
        <v>0</v>
      </c>
      <c r="C126" s="184">
        <v>0</v>
      </c>
      <c r="D126" s="184">
        <f t="shared" si="36"/>
        <v>0</v>
      </c>
      <c r="E126" s="184">
        <v>0</v>
      </c>
      <c r="F126" s="184">
        <v>0</v>
      </c>
      <c r="G126" s="184">
        <f t="shared" si="37"/>
        <v>0</v>
      </c>
    </row>
    <row r="127" spans="1:7" x14ac:dyDescent="0.25">
      <c r="A127" s="83" t="s">
        <v>347</v>
      </c>
      <c r="B127" s="184">
        <v>0</v>
      </c>
      <c r="C127" s="184">
        <v>0</v>
      </c>
      <c r="D127" s="184">
        <f t="shared" si="36"/>
        <v>0</v>
      </c>
      <c r="E127" s="184">
        <v>0</v>
      </c>
      <c r="F127" s="184">
        <v>0</v>
      </c>
      <c r="G127" s="184">
        <f t="shared" si="37"/>
        <v>0</v>
      </c>
    </row>
    <row r="128" spans="1:7" x14ac:dyDescent="0.25">
      <c r="A128" s="83" t="s">
        <v>348</v>
      </c>
      <c r="B128" s="184">
        <v>0</v>
      </c>
      <c r="C128" s="184">
        <v>0</v>
      </c>
      <c r="D128" s="184">
        <f t="shared" si="36"/>
        <v>0</v>
      </c>
      <c r="E128" s="184">
        <v>0</v>
      </c>
      <c r="F128" s="184">
        <v>0</v>
      </c>
      <c r="G128" s="184">
        <f t="shared" si="37"/>
        <v>0</v>
      </c>
    </row>
    <row r="129" spans="1:7" x14ac:dyDescent="0.25">
      <c r="A129" s="83" t="s">
        <v>349</v>
      </c>
      <c r="B129" s="184">
        <v>0</v>
      </c>
      <c r="C129" s="184">
        <v>0</v>
      </c>
      <c r="D129" s="184">
        <f t="shared" si="36"/>
        <v>0</v>
      </c>
      <c r="E129" s="184">
        <v>0</v>
      </c>
      <c r="F129" s="184">
        <v>0</v>
      </c>
      <c r="G129" s="184">
        <f t="shared" si="37"/>
        <v>0</v>
      </c>
    </row>
    <row r="130" spans="1:7" x14ac:dyDescent="0.25">
      <c r="A130" s="83" t="s">
        <v>350</v>
      </c>
      <c r="B130" s="184">
        <v>0</v>
      </c>
      <c r="C130" s="184">
        <v>0</v>
      </c>
      <c r="D130" s="184">
        <f t="shared" si="36"/>
        <v>0</v>
      </c>
      <c r="E130" s="184">
        <v>0</v>
      </c>
      <c r="F130" s="184">
        <v>0</v>
      </c>
      <c r="G130" s="184">
        <f t="shared" si="37"/>
        <v>0</v>
      </c>
    </row>
    <row r="131" spans="1:7" x14ac:dyDescent="0.25">
      <c r="A131" s="83" t="s">
        <v>351</v>
      </c>
      <c r="B131" s="184">
        <v>0</v>
      </c>
      <c r="C131" s="184">
        <v>0</v>
      </c>
      <c r="D131" s="184">
        <f t="shared" si="36"/>
        <v>0</v>
      </c>
      <c r="E131" s="184">
        <v>0</v>
      </c>
      <c r="F131" s="184">
        <v>0</v>
      </c>
      <c r="G131" s="184">
        <f t="shared" si="37"/>
        <v>0</v>
      </c>
    </row>
    <row r="132" spans="1:7" x14ac:dyDescent="0.25">
      <c r="A132" s="83" t="s">
        <v>352</v>
      </c>
      <c r="B132" s="184">
        <v>0</v>
      </c>
      <c r="C132" s="184">
        <v>0</v>
      </c>
      <c r="D132" s="184">
        <f t="shared" si="36"/>
        <v>0</v>
      </c>
      <c r="E132" s="184">
        <v>0</v>
      </c>
      <c r="F132" s="184">
        <v>0</v>
      </c>
      <c r="G132" s="184">
        <f t="shared" si="37"/>
        <v>0</v>
      </c>
    </row>
    <row r="133" spans="1:7" x14ac:dyDescent="0.25">
      <c r="A133" s="82" t="s">
        <v>353</v>
      </c>
      <c r="B133" s="182">
        <f>SUM(B134:B136)</f>
        <v>0</v>
      </c>
      <c r="C133" s="182">
        <f t="shared" ref="C133:G133" si="38">SUM(C134:C136)</f>
        <v>0</v>
      </c>
      <c r="D133" s="182">
        <f t="shared" si="38"/>
        <v>0</v>
      </c>
      <c r="E133" s="182">
        <f t="shared" si="38"/>
        <v>0</v>
      </c>
      <c r="F133" s="182">
        <f t="shared" si="38"/>
        <v>0</v>
      </c>
      <c r="G133" s="182">
        <f t="shared" si="38"/>
        <v>0</v>
      </c>
    </row>
    <row r="134" spans="1:7" x14ac:dyDescent="0.25">
      <c r="A134" s="83" t="s">
        <v>354</v>
      </c>
      <c r="B134" s="184">
        <v>0</v>
      </c>
      <c r="C134" s="184">
        <v>0</v>
      </c>
      <c r="D134" s="184">
        <f t="shared" ref="D134:D157" si="39">B134+C134</f>
        <v>0</v>
      </c>
      <c r="E134" s="184">
        <v>0</v>
      </c>
      <c r="F134" s="184">
        <v>0</v>
      </c>
      <c r="G134" s="184">
        <f t="shared" ref="G134:G136" si="40">D134-E134</f>
        <v>0</v>
      </c>
    </row>
    <row r="135" spans="1:7" x14ac:dyDescent="0.25">
      <c r="A135" s="83" t="s">
        <v>355</v>
      </c>
      <c r="B135" s="184">
        <v>0</v>
      </c>
      <c r="C135" s="184">
        <v>0</v>
      </c>
      <c r="D135" s="184">
        <f t="shared" si="39"/>
        <v>0</v>
      </c>
      <c r="E135" s="184">
        <v>0</v>
      </c>
      <c r="F135" s="184">
        <v>0</v>
      </c>
      <c r="G135" s="184">
        <f t="shared" si="40"/>
        <v>0</v>
      </c>
    </row>
    <row r="136" spans="1:7" x14ac:dyDescent="0.25">
      <c r="A136" s="83" t="s">
        <v>356</v>
      </c>
      <c r="B136" s="184">
        <v>0</v>
      </c>
      <c r="C136" s="184">
        <v>0</v>
      </c>
      <c r="D136" s="184">
        <f t="shared" si="39"/>
        <v>0</v>
      </c>
      <c r="E136" s="184">
        <v>0</v>
      </c>
      <c r="F136" s="184">
        <v>0</v>
      </c>
      <c r="G136" s="184">
        <f t="shared" si="40"/>
        <v>0</v>
      </c>
    </row>
    <row r="137" spans="1:7" x14ac:dyDescent="0.25">
      <c r="A137" s="82" t="s">
        <v>357</v>
      </c>
      <c r="B137" s="182">
        <f>SUM(B138:B142,B144:B145)</f>
        <v>0</v>
      </c>
      <c r="C137" s="182">
        <f t="shared" ref="C137:G137" si="41">SUM(C138:C142,C144:C145)</f>
        <v>0</v>
      </c>
      <c r="D137" s="182">
        <f t="shared" si="41"/>
        <v>0</v>
      </c>
      <c r="E137" s="182">
        <f t="shared" si="41"/>
        <v>0</v>
      </c>
      <c r="F137" s="182">
        <f t="shared" si="41"/>
        <v>0</v>
      </c>
      <c r="G137" s="182">
        <f t="shared" si="41"/>
        <v>0</v>
      </c>
    </row>
    <row r="138" spans="1:7" x14ac:dyDescent="0.25">
      <c r="A138" s="83" t="s">
        <v>358</v>
      </c>
      <c r="B138" s="184">
        <v>0</v>
      </c>
      <c r="C138" s="184">
        <v>0</v>
      </c>
      <c r="D138" s="184">
        <f t="shared" si="39"/>
        <v>0</v>
      </c>
      <c r="E138" s="184">
        <v>0</v>
      </c>
      <c r="F138" s="184">
        <v>0</v>
      </c>
      <c r="G138" s="184">
        <f t="shared" ref="G138:G145" si="42">D138-E138</f>
        <v>0</v>
      </c>
    </row>
    <row r="139" spans="1:7" x14ac:dyDescent="0.25">
      <c r="A139" s="83" t="s">
        <v>359</v>
      </c>
      <c r="B139" s="184">
        <v>0</v>
      </c>
      <c r="C139" s="184">
        <v>0</v>
      </c>
      <c r="D139" s="184">
        <f t="shared" si="39"/>
        <v>0</v>
      </c>
      <c r="E139" s="184">
        <v>0</v>
      </c>
      <c r="F139" s="184">
        <v>0</v>
      </c>
      <c r="G139" s="184">
        <f t="shared" si="42"/>
        <v>0</v>
      </c>
    </row>
    <row r="140" spans="1:7" x14ac:dyDescent="0.25">
      <c r="A140" s="83" t="s">
        <v>360</v>
      </c>
      <c r="B140" s="184">
        <v>0</v>
      </c>
      <c r="C140" s="184">
        <v>0</v>
      </c>
      <c r="D140" s="184">
        <f t="shared" si="39"/>
        <v>0</v>
      </c>
      <c r="E140" s="184">
        <v>0</v>
      </c>
      <c r="F140" s="184">
        <v>0</v>
      </c>
      <c r="G140" s="184">
        <f t="shared" si="42"/>
        <v>0</v>
      </c>
    </row>
    <row r="141" spans="1:7" x14ac:dyDescent="0.25">
      <c r="A141" s="83" t="s">
        <v>361</v>
      </c>
      <c r="B141" s="184">
        <v>0</v>
      </c>
      <c r="C141" s="184">
        <v>0</v>
      </c>
      <c r="D141" s="184">
        <f t="shared" si="39"/>
        <v>0</v>
      </c>
      <c r="E141" s="184">
        <v>0</v>
      </c>
      <c r="F141" s="184">
        <v>0</v>
      </c>
      <c r="G141" s="184">
        <f t="shared" si="42"/>
        <v>0</v>
      </c>
    </row>
    <row r="142" spans="1:7" x14ac:dyDescent="0.25">
      <c r="A142" s="83" t="s">
        <v>362</v>
      </c>
      <c r="B142" s="184">
        <v>0</v>
      </c>
      <c r="C142" s="184">
        <v>0</v>
      </c>
      <c r="D142" s="184">
        <f t="shared" si="39"/>
        <v>0</v>
      </c>
      <c r="E142" s="184">
        <v>0</v>
      </c>
      <c r="F142" s="184">
        <v>0</v>
      </c>
      <c r="G142" s="184">
        <f t="shared" si="42"/>
        <v>0</v>
      </c>
    </row>
    <row r="143" spans="1:7" x14ac:dyDescent="0.25">
      <c r="A143" s="83" t="s">
        <v>363</v>
      </c>
      <c r="B143" s="184">
        <v>0</v>
      </c>
      <c r="C143" s="184">
        <v>0</v>
      </c>
      <c r="D143" s="184">
        <f t="shared" si="39"/>
        <v>0</v>
      </c>
      <c r="E143" s="184">
        <v>0</v>
      </c>
      <c r="F143" s="184">
        <v>0</v>
      </c>
      <c r="G143" s="184">
        <f t="shared" si="42"/>
        <v>0</v>
      </c>
    </row>
    <row r="144" spans="1:7" x14ac:dyDescent="0.25">
      <c r="A144" s="83" t="s">
        <v>364</v>
      </c>
      <c r="B144" s="184">
        <v>0</v>
      </c>
      <c r="C144" s="184">
        <v>0</v>
      </c>
      <c r="D144" s="184">
        <f t="shared" si="39"/>
        <v>0</v>
      </c>
      <c r="E144" s="184">
        <v>0</v>
      </c>
      <c r="F144" s="184">
        <v>0</v>
      </c>
      <c r="G144" s="184">
        <f t="shared" si="42"/>
        <v>0</v>
      </c>
    </row>
    <row r="145" spans="1:7" x14ac:dyDescent="0.25">
      <c r="A145" s="83" t="s">
        <v>365</v>
      </c>
      <c r="B145" s="184">
        <v>0</v>
      </c>
      <c r="C145" s="184">
        <v>0</v>
      </c>
      <c r="D145" s="184">
        <f t="shared" si="39"/>
        <v>0</v>
      </c>
      <c r="E145" s="184">
        <v>0</v>
      </c>
      <c r="F145" s="184">
        <v>0</v>
      </c>
      <c r="G145" s="184">
        <f t="shared" si="42"/>
        <v>0</v>
      </c>
    </row>
    <row r="146" spans="1:7" x14ac:dyDescent="0.25">
      <c r="A146" s="82" t="s">
        <v>366</v>
      </c>
      <c r="B146" s="182">
        <f>SUM(B147:B149)</f>
        <v>0</v>
      </c>
      <c r="C146" s="182">
        <f t="shared" ref="C146:G146" si="43">SUM(C147:C149)</f>
        <v>0</v>
      </c>
      <c r="D146" s="182">
        <f t="shared" si="43"/>
        <v>0</v>
      </c>
      <c r="E146" s="182">
        <f t="shared" si="43"/>
        <v>0</v>
      </c>
      <c r="F146" s="182">
        <f t="shared" si="43"/>
        <v>0</v>
      </c>
      <c r="G146" s="182">
        <f t="shared" si="43"/>
        <v>0</v>
      </c>
    </row>
    <row r="147" spans="1:7" x14ac:dyDescent="0.25">
      <c r="A147" s="83" t="s">
        <v>367</v>
      </c>
      <c r="B147" s="184">
        <v>0</v>
      </c>
      <c r="C147" s="184">
        <v>0</v>
      </c>
      <c r="D147" s="184">
        <f t="shared" si="39"/>
        <v>0</v>
      </c>
      <c r="E147" s="184">
        <v>0</v>
      </c>
      <c r="F147" s="184">
        <v>0</v>
      </c>
      <c r="G147" s="184">
        <f t="shared" ref="G147:G149" si="44">D147-E147</f>
        <v>0</v>
      </c>
    </row>
    <row r="148" spans="1:7" x14ac:dyDescent="0.25">
      <c r="A148" s="83" t="s">
        <v>368</v>
      </c>
      <c r="B148" s="184">
        <v>0</v>
      </c>
      <c r="C148" s="184">
        <v>0</v>
      </c>
      <c r="D148" s="184">
        <f t="shared" si="39"/>
        <v>0</v>
      </c>
      <c r="E148" s="184">
        <v>0</v>
      </c>
      <c r="F148" s="184">
        <v>0</v>
      </c>
      <c r="G148" s="184">
        <f t="shared" si="44"/>
        <v>0</v>
      </c>
    </row>
    <row r="149" spans="1:7" x14ac:dyDescent="0.25">
      <c r="A149" s="83" t="s">
        <v>369</v>
      </c>
      <c r="B149" s="184">
        <v>0</v>
      </c>
      <c r="C149" s="184">
        <v>0</v>
      </c>
      <c r="D149" s="184">
        <f t="shared" si="39"/>
        <v>0</v>
      </c>
      <c r="E149" s="184">
        <v>0</v>
      </c>
      <c r="F149" s="184">
        <v>0</v>
      </c>
      <c r="G149" s="184">
        <f t="shared" si="44"/>
        <v>0</v>
      </c>
    </row>
    <row r="150" spans="1:7" x14ac:dyDescent="0.25">
      <c r="A150" s="82" t="s">
        <v>370</v>
      </c>
      <c r="B150" s="182">
        <f>SUM(B151:B157)</f>
        <v>0</v>
      </c>
      <c r="C150" s="182">
        <f t="shared" ref="C150:G150" si="45">SUM(C151:C157)</f>
        <v>0</v>
      </c>
      <c r="D150" s="182">
        <f t="shared" si="45"/>
        <v>0</v>
      </c>
      <c r="E150" s="182">
        <f t="shared" si="45"/>
        <v>0</v>
      </c>
      <c r="F150" s="182">
        <f t="shared" si="45"/>
        <v>0</v>
      </c>
      <c r="G150" s="182">
        <f t="shared" si="45"/>
        <v>0</v>
      </c>
    </row>
    <row r="151" spans="1:7" x14ac:dyDescent="0.25">
      <c r="A151" s="83" t="s">
        <v>371</v>
      </c>
      <c r="B151" s="184">
        <v>0</v>
      </c>
      <c r="C151" s="184">
        <v>0</v>
      </c>
      <c r="D151" s="184">
        <f t="shared" si="39"/>
        <v>0</v>
      </c>
      <c r="E151" s="184">
        <v>0</v>
      </c>
      <c r="F151" s="184">
        <v>0</v>
      </c>
      <c r="G151" s="184">
        <f t="shared" ref="G151:G157" si="46">D151-E151</f>
        <v>0</v>
      </c>
    </row>
    <row r="152" spans="1:7" x14ac:dyDescent="0.25">
      <c r="A152" s="83" t="s">
        <v>372</v>
      </c>
      <c r="B152" s="184">
        <v>0</v>
      </c>
      <c r="C152" s="184">
        <v>0</v>
      </c>
      <c r="D152" s="184">
        <f t="shared" si="39"/>
        <v>0</v>
      </c>
      <c r="E152" s="184">
        <v>0</v>
      </c>
      <c r="F152" s="184">
        <v>0</v>
      </c>
      <c r="G152" s="184">
        <f t="shared" si="46"/>
        <v>0</v>
      </c>
    </row>
    <row r="153" spans="1:7" x14ac:dyDescent="0.25">
      <c r="A153" s="83" t="s">
        <v>373</v>
      </c>
      <c r="B153" s="184">
        <v>0</v>
      </c>
      <c r="C153" s="184">
        <v>0</v>
      </c>
      <c r="D153" s="184">
        <f t="shared" si="39"/>
        <v>0</v>
      </c>
      <c r="E153" s="184">
        <v>0</v>
      </c>
      <c r="F153" s="184">
        <v>0</v>
      </c>
      <c r="G153" s="184">
        <f t="shared" si="46"/>
        <v>0</v>
      </c>
    </row>
    <row r="154" spans="1:7" x14ac:dyDescent="0.25">
      <c r="A154" s="85" t="s">
        <v>374</v>
      </c>
      <c r="B154" s="184">
        <v>0</v>
      </c>
      <c r="C154" s="184">
        <v>0</v>
      </c>
      <c r="D154" s="184">
        <f t="shared" si="39"/>
        <v>0</v>
      </c>
      <c r="E154" s="184">
        <v>0</v>
      </c>
      <c r="F154" s="184">
        <v>0</v>
      </c>
      <c r="G154" s="184">
        <f t="shared" si="46"/>
        <v>0</v>
      </c>
    </row>
    <row r="155" spans="1:7" x14ac:dyDescent="0.25">
      <c r="A155" s="83" t="s">
        <v>375</v>
      </c>
      <c r="B155" s="184">
        <v>0</v>
      </c>
      <c r="C155" s="184">
        <v>0</v>
      </c>
      <c r="D155" s="184">
        <f t="shared" si="39"/>
        <v>0</v>
      </c>
      <c r="E155" s="184">
        <v>0</v>
      </c>
      <c r="F155" s="184">
        <v>0</v>
      </c>
      <c r="G155" s="184">
        <f t="shared" si="46"/>
        <v>0</v>
      </c>
    </row>
    <row r="156" spans="1:7" x14ac:dyDescent="0.25">
      <c r="A156" s="83" t="s">
        <v>376</v>
      </c>
      <c r="B156" s="184">
        <v>0</v>
      </c>
      <c r="C156" s="184">
        <v>0</v>
      </c>
      <c r="D156" s="184">
        <f t="shared" si="39"/>
        <v>0</v>
      </c>
      <c r="E156" s="184">
        <v>0</v>
      </c>
      <c r="F156" s="184">
        <v>0</v>
      </c>
      <c r="G156" s="184">
        <f t="shared" si="46"/>
        <v>0</v>
      </c>
    </row>
    <row r="157" spans="1:7" x14ac:dyDescent="0.25">
      <c r="A157" s="83" t="s">
        <v>377</v>
      </c>
      <c r="B157" s="184">
        <v>0</v>
      </c>
      <c r="C157" s="184">
        <v>0</v>
      </c>
      <c r="D157" s="184">
        <f t="shared" si="39"/>
        <v>0</v>
      </c>
      <c r="E157" s="184">
        <v>0</v>
      </c>
      <c r="F157" s="184">
        <v>0</v>
      </c>
      <c r="G157" s="184">
        <f t="shared" si="46"/>
        <v>0</v>
      </c>
    </row>
    <row r="158" spans="1:7" x14ac:dyDescent="0.25">
      <c r="A158" s="86"/>
      <c r="B158" s="185"/>
      <c r="C158" s="185"/>
      <c r="D158" s="185"/>
      <c r="E158" s="185"/>
      <c r="F158" s="185"/>
      <c r="G158" s="185"/>
    </row>
    <row r="159" spans="1:7" x14ac:dyDescent="0.25">
      <c r="A159" s="29" t="s">
        <v>379</v>
      </c>
      <c r="B159" s="182">
        <f>B9+B84</f>
        <v>731985912</v>
      </c>
      <c r="C159" s="182">
        <f t="shared" ref="C159:G159" si="47">C9+C84</f>
        <v>22684374.300000001</v>
      </c>
      <c r="D159" s="182">
        <f t="shared" si="47"/>
        <v>754670286.29999995</v>
      </c>
      <c r="E159" s="182">
        <f t="shared" si="47"/>
        <v>300230565.55000001</v>
      </c>
      <c r="F159" s="182">
        <f t="shared" si="47"/>
        <v>298465415.33000004</v>
      </c>
      <c r="G159" s="182">
        <f t="shared" si="47"/>
        <v>454439720.75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D53" sqref="D5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6">
        <f t="shared" ref="B9:G9" si="0">SUM(B10:B56)</f>
        <v>731985912</v>
      </c>
      <c r="C9" s="186">
        <f t="shared" si="0"/>
        <v>22684374.300000004</v>
      </c>
      <c r="D9" s="186">
        <f t="shared" si="0"/>
        <v>754670286.29999971</v>
      </c>
      <c r="E9" s="186">
        <f t="shared" si="0"/>
        <v>300230565.54999995</v>
      </c>
      <c r="F9" s="186">
        <f t="shared" si="0"/>
        <v>298465415.32999992</v>
      </c>
      <c r="G9" s="186">
        <f t="shared" si="0"/>
        <v>454439720.75</v>
      </c>
    </row>
    <row r="10" spans="1:7" x14ac:dyDescent="0.25">
      <c r="A10" s="62" t="s">
        <v>589</v>
      </c>
      <c r="B10" s="187">
        <v>12060284</v>
      </c>
      <c r="C10" s="187">
        <v>-2661991.0099999998</v>
      </c>
      <c r="D10" s="188">
        <f>B10+C10</f>
        <v>9398292.9900000002</v>
      </c>
      <c r="E10" s="187">
        <v>1886437.54</v>
      </c>
      <c r="F10" s="187">
        <v>1886437.54</v>
      </c>
      <c r="G10" s="188">
        <f>D10-E10</f>
        <v>7511855.4500000002</v>
      </c>
    </row>
    <row r="11" spans="1:7" x14ac:dyDescent="0.25">
      <c r="A11" s="62" t="s">
        <v>590</v>
      </c>
      <c r="B11" s="187">
        <v>149034400</v>
      </c>
      <c r="C11" s="187">
        <v>2775070.74</v>
      </c>
      <c r="D11" s="188">
        <f t="shared" ref="D11:D55" si="1">B11+C11</f>
        <v>151809470.74000001</v>
      </c>
      <c r="E11" s="187">
        <v>58332822.07</v>
      </c>
      <c r="F11" s="187">
        <v>58332822.07</v>
      </c>
      <c r="G11" s="188">
        <f t="shared" ref="G11:G55" si="2">D11-E11</f>
        <v>93476648.670000017</v>
      </c>
    </row>
    <row r="12" spans="1:7" x14ac:dyDescent="0.25">
      <c r="A12" s="62" t="s">
        <v>591</v>
      </c>
      <c r="B12" s="187">
        <v>28406842</v>
      </c>
      <c r="C12" s="187">
        <v>-5040177.74</v>
      </c>
      <c r="D12" s="188">
        <f t="shared" si="1"/>
        <v>23366664.259999998</v>
      </c>
      <c r="E12" s="187">
        <v>8535804.7799999993</v>
      </c>
      <c r="F12" s="187">
        <v>8535804.7799999993</v>
      </c>
      <c r="G12" s="188">
        <f t="shared" si="2"/>
        <v>14830859.479999999</v>
      </c>
    </row>
    <row r="13" spans="1:7" x14ac:dyDescent="0.25">
      <c r="A13" s="62" t="s">
        <v>592</v>
      </c>
      <c r="B13" s="187">
        <v>14355155</v>
      </c>
      <c r="C13" s="187">
        <v>-50635.06</v>
      </c>
      <c r="D13" s="188">
        <f t="shared" si="1"/>
        <v>14304519.939999999</v>
      </c>
      <c r="E13" s="187">
        <v>5345966.3</v>
      </c>
      <c r="F13" s="187">
        <v>5254338.17</v>
      </c>
      <c r="G13" s="188">
        <f t="shared" si="2"/>
        <v>8958553.6400000006</v>
      </c>
    </row>
    <row r="14" spans="1:7" x14ac:dyDescent="0.25">
      <c r="A14" s="62" t="s">
        <v>593</v>
      </c>
      <c r="B14" s="187">
        <v>950112</v>
      </c>
      <c r="C14" s="187">
        <v>-7</v>
      </c>
      <c r="D14" s="188">
        <f t="shared" si="1"/>
        <v>950105</v>
      </c>
      <c r="E14" s="187">
        <v>440984.79</v>
      </c>
      <c r="F14" s="187">
        <v>440984.79</v>
      </c>
      <c r="G14" s="188">
        <f t="shared" si="2"/>
        <v>509120.21</v>
      </c>
    </row>
    <row r="15" spans="1:7" x14ac:dyDescent="0.25">
      <c r="A15" s="62" t="s">
        <v>594</v>
      </c>
      <c r="B15" s="187">
        <v>57765256</v>
      </c>
      <c r="C15" s="187">
        <v>456857.69</v>
      </c>
      <c r="D15" s="188">
        <f t="shared" si="1"/>
        <v>58222113.689999998</v>
      </c>
      <c r="E15" s="187">
        <v>23733488.09</v>
      </c>
      <c r="F15" s="187">
        <v>23733488.09</v>
      </c>
      <c r="G15" s="188">
        <f t="shared" si="2"/>
        <v>34488625.599999994</v>
      </c>
    </row>
    <row r="16" spans="1:7" x14ac:dyDescent="0.25">
      <c r="A16" s="62" t="s">
        <v>595</v>
      </c>
      <c r="B16" s="187">
        <v>7441094</v>
      </c>
      <c r="C16" s="187">
        <v>20427.41</v>
      </c>
      <c r="D16" s="188">
        <f t="shared" si="1"/>
        <v>7461521.4100000001</v>
      </c>
      <c r="E16" s="187">
        <v>2928648.09</v>
      </c>
      <c r="F16" s="187">
        <v>2928648.09</v>
      </c>
      <c r="G16" s="188">
        <f t="shared" si="2"/>
        <v>4532873.32</v>
      </c>
    </row>
    <row r="17" spans="1:7" x14ac:dyDescent="0.25">
      <c r="A17" s="62" t="s">
        <v>596</v>
      </c>
      <c r="B17" s="187">
        <v>0</v>
      </c>
      <c r="C17" s="187">
        <v>5073509.5999999996</v>
      </c>
      <c r="D17" s="188">
        <f t="shared" si="1"/>
        <v>5073509.5999999996</v>
      </c>
      <c r="E17" s="187">
        <v>2197814.66</v>
      </c>
      <c r="F17" s="187">
        <v>2197814.66</v>
      </c>
      <c r="G17" s="188">
        <f t="shared" si="2"/>
        <v>2875694.9399999995</v>
      </c>
    </row>
    <row r="18" spans="1:7" x14ac:dyDescent="0.25">
      <c r="A18" s="62" t="s">
        <v>597</v>
      </c>
      <c r="B18" s="187">
        <v>9196766</v>
      </c>
      <c r="C18" s="187">
        <v>336196.83</v>
      </c>
      <c r="D18" s="188">
        <f t="shared" si="1"/>
        <v>9532962.8300000001</v>
      </c>
      <c r="E18" s="187">
        <v>4079218.63</v>
      </c>
      <c r="F18" s="187">
        <v>4079218.63</v>
      </c>
      <c r="G18" s="188">
        <f t="shared" si="2"/>
        <v>5453744.2000000002</v>
      </c>
    </row>
    <row r="19" spans="1:7" x14ac:dyDescent="0.25">
      <c r="A19" s="62" t="s">
        <v>598</v>
      </c>
      <c r="B19" s="187">
        <v>19477378</v>
      </c>
      <c r="C19" s="187">
        <v>-127004.87</v>
      </c>
      <c r="D19" s="188">
        <f t="shared" si="1"/>
        <v>19350373.129999999</v>
      </c>
      <c r="E19" s="187">
        <v>8579333.5399999991</v>
      </c>
      <c r="F19" s="187">
        <v>8579333.5399999991</v>
      </c>
      <c r="G19" s="188">
        <f t="shared" si="2"/>
        <v>10771039.59</v>
      </c>
    </row>
    <row r="20" spans="1:7" x14ac:dyDescent="0.25">
      <c r="A20" s="62" t="s">
        <v>599</v>
      </c>
      <c r="B20" s="187">
        <v>5660060</v>
      </c>
      <c r="C20" s="187">
        <v>1779245.4</v>
      </c>
      <c r="D20" s="188">
        <f t="shared" si="1"/>
        <v>7439305.4000000004</v>
      </c>
      <c r="E20" s="187">
        <v>3054587.52</v>
      </c>
      <c r="F20" s="187">
        <v>3054587.52</v>
      </c>
      <c r="G20" s="188">
        <f t="shared" si="2"/>
        <v>4384717.8800000008</v>
      </c>
    </row>
    <row r="21" spans="1:7" x14ac:dyDescent="0.25">
      <c r="A21" s="62" t="s">
        <v>600</v>
      </c>
      <c r="B21" s="187">
        <v>8988035</v>
      </c>
      <c r="C21" s="187">
        <v>-109747.03</v>
      </c>
      <c r="D21" s="188">
        <f t="shared" si="1"/>
        <v>8878287.9700000007</v>
      </c>
      <c r="E21" s="187">
        <v>3650075.51</v>
      </c>
      <c r="F21" s="187">
        <v>3650075.51</v>
      </c>
      <c r="G21" s="188">
        <f t="shared" si="2"/>
        <v>5228212.4600000009</v>
      </c>
    </row>
    <row r="22" spans="1:7" x14ac:dyDescent="0.25">
      <c r="A22" s="62" t="s">
        <v>601</v>
      </c>
      <c r="B22" s="187">
        <v>5111887</v>
      </c>
      <c r="C22" s="187">
        <v>-18653.7</v>
      </c>
      <c r="D22" s="188">
        <f t="shared" si="1"/>
        <v>5093233.3</v>
      </c>
      <c r="E22" s="187">
        <v>2162884.6</v>
      </c>
      <c r="F22" s="187">
        <v>2162884.6</v>
      </c>
      <c r="G22" s="188">
        <f t="shared" si="2"/>
        <v>2930348.6999999997</v>
      </c>
    </row>
    <row r="23" spans="1:7" x14ac:dyDescent="0.25">
      <c r="A23" s="62" t="s">
        <v>602</v>
      </c>
      <c r="B23" s="187">
        <v>9068257</v>
      </c>
      <c r="C23" s="187">
        <v>-153648.49</v>
      </c>
      <c r="D23" s="188">
        <f t="shared" si="1"/>
        <v>8914608.5099999998</v>
      </c>
      <c r="E23" s="187">
        <v>3785627.49</v>
      </c>
      <c r="F23" s="187">
        <v>3785627.49</v>
      </c>
      <c r="G23" s="188">
        <f t="shared" si="2"/>
        <v>5128981.0199999996</v>
      </c>
    </row>
    <row r="24" spans="1:7" x14ac:dyDescent="0.25">
      <c r="A24" s="62" t="s">
        <v>603</v>
      </c>
      <c r="B24" s="187">
        <v>5879350</v>
      </c>
      <c r="C24" s="187">
        <v>-5984.57</v>
      </c>
      <c r="D24" s="188">
        <f t="shared" si="1"/>
        <v>5873365.4299999997</v>
      </c>
      <c r="E24" s="187">
        <v>2550809.4300000002</v>
      </c>
      <c r="F24" s="187">
        <v>2548007.48</v>
      </c>
      <c r="G24" s="188">
        <f t="shared" si="2"/>
        <v>3322555.9999999995</v>
      </c>
    </row>
    <row r="25" spans="1:7" x14ac:dyDescent="0.25">
      <c r="A25" s="62" t="s">
        <v>604</v>
      </c>
      <c r="B25" s="187">
        <v>20196225</v>
      </c>
      <c r="C25" s="187">
        <v>7127231.4100000001</v>
      </c>
      <c r="D25" s="188">
        <f t="shared" si="1"/>
        <v>27323456.41</v>
      </c>
      <c r="E25" s="187">
        <v>4923822.68</v>
      </c>
      <c r="F25" s="187">
        <v>4919160.68</v>
      </c>
      <c r="G25" s="188">
        <f t="shared" si="2"/>
        <v>22399633.73</v>
      </c>
    </row>
    <row r="26" spans="1:7" x14ac:dyDescent="0.25">
      <c r="A26" s="62" t="s">
        <v>605</v>
      </c>
      <c r="B26" s="187">
        <v>11644660</v>
      </c>
      <c r="C26" s="187">
        <v>859423.18</v>
      </c>
      <c r="D26" s="188">
        <f t="shared" si="1"/>
        <v>12504083.18</v>
      </c>
      <c r="E26" s="187">
        <v>5638642.7000000002</v>
      </c>
      <c r="F26" s="187">
        <v>5638642.7000000002</v>
      </c>
      <c r="G26" s="188">
        <f t="shared" si="2"/>
        <v>6865440.4799999995</v>
      </c>
    </row>
    <row r="27" spans="1:7" x14ac:dyDescent="0.25">
      <c r="A27" s="62" t="s">
        <v>606</v>
      </c>
      <c r="B27" s="187">
        <v>9488821</v>
      </c>
      <c r="C27" s="187">
        <v>-129129.25</v>
      </c>
      <c r="D27" s="188">
        <f t="shared" si="1"/>
        <v>9359691.75</v>
      </c>
      <c r="E27" s="187">
        <v>4214010.25</v>
      </c>
      <c r="F27" s="187">
        <v>4214010.25</v>
      </c>
      <c r="G27" s="188">
        <f t="shared" si="2"/>
        <v>5145681.5</v>
      </c>
    </row>
    <row r="28" spans="1:7" x14ac:dyDescent="0.25">
      <c r="A28" s="62" t="s">
        <v>607</v>
      </c>
      <c r="B28" s="187">
        <v>19536014</v>
      </c>
      <c r="C28" s="187">
        <v>3368399.06</v>
      </c>
      <c r="D28" s="188">
        <f t="shared" si="1"/>
        <v>22904413.059999999</v>
      </c>
      <c r="E28" s="187">
        <v>7033760.4199999999</v>
      </c>
      <c r="F28" s="187">
        <v>7019260.4199999999</v>
      </c>
      <c r="G28" s="188">
        <f t="shared" si="2"/>
        <v>15870652.639999999</v>
      </c>
    </row>
    <row r="29" spans="1:7" x14ac:dyDescent="0.25">
      <c r="A29" s="62" t="s">
        <v>608</v>
      </c>
      <c r="B29" s="187">
        <v>57931277</v>
      </c>
      <c r="C29" s="187">
        <v>6299349.3499999996</v>
      </c>
      <c r="D29" s="188">
        <f t="shared" si="1"/>
        <v>64230626.350000001</v>
      </c>
      <c r="E29" s="187">
        <v>24839145.550000001</v>
      </c>
      <c r="F29" s="187">
        <v>23852509.329999998</v>
      </c>
      <c r="G29" s="188">
        <f t="shared" si="2"/>
        <v>39391480.799999997</v>
      </c>
    </row>
    <row r="30" spans="1:7" x14ac:dyDescent="0.25">
      <c r="A30" s="62" t="s">
        <v>609</v>
      </c>
      <c r="B30" s="187">
        <v>4093946</v>
      </c>
      <c r="C30" s="187">
        <v>-516285.79</v>
      </c>
      <c r="D30" s="188">
        <f t="shared" si="1"/>
        <v>3577660.21</v>
      </c>
      <c r="E30" s="187">
        <v>1551485.19</v>
      </c>
      <c r="F30" s="187">
        <v>1551485.19</v>
      </c>
      <c r="G30" s="188">
        <f t="shared" si="2"/>
        <v>2026175.02</v>
      </c>
    </row>
    <row r="31" spans="1:7" x14ac:dyDescent="0.25">
      <c r="A31" s="62" t="s">
        <v>610</v>
      </c>
      <c r="B31" s="187">
        <v>6857451</v>
      </c>
      <c r="C31" s="187">
        <v>190831.48</v>
      </c>
      <c r="D31" s="188">
        <f t="shared" si="1"/>
        <v>7048282.4800000004</v>
      </c>
      <c r="E31" s="187">
        <v>3351455.06</v>
      </c>
      <c r="F31" s="187">
        <v>3351455.06</v>
      </c>
      <c r="G31" s="188">
        <f t="shared" si="2"/>
        <v>3696827.4200000004</v>
      </c>
    </row>
    <row r="32" spans="1:7" x14ac:dyDescent="0.25">
      <c r="A32" s="62" t="s">
        <v>611</v>
      </c>
      <c r="B32" s="187">
        <v>5249721</v>
      </c>
      <c r="C32" s="187">
        <v>-269460.77</v>
      </c>
      <c r="D32" s="188">
        <f t="shared" si="1"/>
        <v>4980260.2300000004</v>
      </c>
      <c r="E32" s="187">
        <v>2163397.1</v>
      </c>
      <c r="F32" s="187">
        <v>2163397.1</v>
      </c>
      <c r="G32" s="188">
        <f t="shared" si="2"/>
        <v>2816863.1300000004</v>
      </c>
    </row>
    <row r="33" spans="1:7" x14ac:dyDescent="0.25">
      <c r="A33" s="62" t="s">
        <v>612</v>
      </c>
      <c r="B33" s="187">
        <v>36091315</v>
      </c>
      <c r="C33" s="187">
        <v>-925093.99</v>
      </c>
      <c r="D33" s="188">
        <f t="shared" si="1"/>
        <v>35166221.009999998</v>
      </c>
      <c r="E33" s="187">
        <v>12837243.74</v>
      </c>
      <c r="F33" s="187">
        <v>12213662.77</v>
      </c>
      <c r="G33" s="188">
        <f t="shared" si="2"/>
        <v>22328977.269999996</v>
      </c>
    </row>
    <row r="34" spans="1:7" x14ac:dyDescent="0.25">
      <c r="A34" s="62" t="s">
        <v>613</v>
      </c>
      <c r="B34" s="187">
        <v>7537130</v>
      </c>
      <c r="C34" s="187">
        <v>43442.559999999998</v>
      </c>
      <c r="D34" s="188">
        <f t="shared" si="1"/>
        <v>7580572.5599999996</v>
      </c>
      <c r="E34" s="187">
        <v>3182809.23</v>
      </c>
      <c r="F34" s="187">
        <v>3182809.23</v>
      </c>
      <c r="G34" s="188">
        <f t="shared" si="2"/>
        <v>4397763.33</v>
      </c>
    </row>
    <row r="35" spans="1:7" x14ac:dyDescent="0.25">
      <c r="A35" s="62" t="s">
        <v>614</v>
      </c>
      <c r="B35" s="187">
        <v>3830083</v>
      </c>
      <c r="C35" s="187">
        <v>555532.06000000006</v>
      </c>
      <c r="D35" s="188">
        <f t="shared" si="1"/>
        <v>4385615.0600000005</v>
      </c>
      <c r="E35" s="187">
        <v>1938848.18</v>
      </c>
      <c r="F35" s="187">
        <v>1944111.1</v>
      </c>
      <c r="G35" s="188">
        <f t="shared" si="2"/>
        <v>2446766.8800000008</v>
      </c>
    </row>
    <row r="36" spans="1:7" x14ac:dyDescent="0.25">
      <c r="A36" s="62" t="s">
        <v>615</v>
      </c>
      <c r="B36" s="187">
        <v>4058057.5</v>
      </c>
      <c r="C36" s="187">
        <v>-1672609.43</v>
      </c>
      <c r="D36" s="188">
        <f t="shared" si="1"/>
        <v>2385448.0700000003</v>
      </c>
      <c r="E36" s="187">
        <v>1011812.05</v>
      </c>
      <c r="F36" s="187">
        <v>1017040.78</v>
      </c>
      <c r="G36" s="188">
        <f t="shared" si="2"/>
        <v>1373636.0200000003</v>
      </c>
    </row>
    <row r="37" spans="1:7" x14ac:dyDescent="0.25">
      <c r="A37" s="62" t="s">
        <v>616</v>
      </c>
      <c r="B37" s="187">
        <v>3466277.5</v>
      </c>
      <c r="C37" s="187">
        <v>-606398.46</v>
      </c>
      <c r="D37" s="188">
        <f t="shared" si="1"/>
        <v>2859879.04</v>
      </c>
      <c r="E37" s="187">
        <v>1142659.94</v>
      </c>
      <c r="F37" s="187">
        <v>1142625.76</v>
      </c>
      <c r="G37" s="188">
        <f t="shared" si="2"/>
        <v>1717219.1</v>
      </c>
    </row>
    <row r="38" spans="1:7" x14ac:dyDescent="0.25">
      <c r="A38" s="62" t="s">
        <v>617</v>
      </c>
      <c r="B38" s="187">
        <v>7690661</v>
      </c>
      <c r="C38" s="187">
        <v>2826193.15</v>
      </c>
      <c r="D38" s="188">
        <f t="shared" si="1"/>
        <v>10516854.15</v>
      </c>
      <c r="E38" s="187">
        <v>4703976.66</v>
      </c>
      <c r="F38" s="187">
        <v>4703669.1399999997</v>
      </c>
      <c r="G38" s="188">
        <f t="shared" si="2"/>
        <v>5812877.4900000002</v>
      </c>
    </row>
    <row r="39" spans="1:7" x14ac:dyDescent="0.25">
      <c r="A39" s="62" t="s">
        <v>618</v>
      </c>
      <c r="B39" s="187">
        <v>6832730</v>
      </c>
      <c r="C39" s="187">
        <v>994548.5</v>
      </c>
      <c r="D39" s="188">
        <f t="shared" si="1"/>
        <v>7827278.5</v>
      </c>
      <c r="E39" s="187">
        <v>3638682.05</v>
      </c>
      <c r="F39" s="187">
        <v>3638459.94</v>
      </c>
      <c r="G39" s="188">
        <f t="shared" si="2"/>
        <v>4188596.45</v>
      </c>
    </row>
    <row r="40" spans="1:7" x14ac:dyDescent="0.25">
      <c r="A40" s="62" t="s">
        <v>619</v>
      </c>
      <c r="B40" s="187">
        <v>19608382</v>
      </c>
      <c r="C40" s="187">
        <v>-8587454.2200000007</v>
      </c>
      <c r="D40" s="188">
        <f t="shared" si="1"/>
        <v>11020927.779999999</v>
      </c>
      <c r="E40" s="187">
        <v>4508385.18</v>
      </c>
      <c r="F40" s="187">
        <v>4508313.13</v>
      </c>
      <c r="G40" s="188">
        <f t="shared" si="2"/>
        <v>6512542.5999999996</v>
      </c>
    </row>
    <row r="41" spans="1:7" x14ac:dyDescent="0.25">
      <c r="A41" s="62" t="s">
        <v>620</v>
      </c>
      <c r="B41" s="187">
        <v>22646447</v>
      </c>
      <c r="C41" s="187">
        <v>2236065.63</v>
      </c>
      <c r="D41" s="188">
        <f t="shared" si="1"/>
        <v>24882512.629999999</v>
      </c>
      <c r="E41" s="187">
        <v>11189120.84</v>
      </c>
      <c r="F41" s="187">
        <v>11188591.189999999</v>
      </c>
      <c r="G41" s="188">
        <f t="shared" si="2"/>
        <v>13693391.789999999</v>
      </c>
    </row>
    <row r="42" spans="1:7" x14ac:dyDescent="0.25">
      <c r="A42" s="62" t="s">
        <v>621</v>
      </c>
      <c r="B42" s="187">
        <v>32622030</v>
      </c>
      <c r="C42" s="187">
        <v>-2127997.08</v>
      </c>
      <c r="D42" s="188">
        <f t="shared" si="1"/>
        <v>30494032.920000002</v>
      </c>
      <c r="E42" s="187">
        <v>14529135.380000001</v>
      </c>
      <c r="F42" s="187">
        <v>14527336.140000001</v>
      </c>
      <c r="G42" s="188">
        <f t="shared" si="2"/>
        <v>15964897.540000001</v>
      </c>
    </row>
    <row r="43" spans="1:7" x14ac:dyDescent="0.25">
      <c r="A43" s="62" t="s">
        <v>622</v>
      </c>
      <c r="B43" s="187">
        <v>29011122</v>
      </c>
      <c r="C43" s="187">
        <v>1486717.59</v>
      </c>
      <c r="D43" s="188">
        <f t="shared" si="1"/>
        <v>30497839.59</v>
      </c>
      <c r="E43" s="187">
        <v>13734517.93</v>
      </c>
      <c r="F43" s="187">
        <v>13733527</v>
      </c>
      <c r="G43" s="188">
        <f t="shared" si="2"/>
        <v>16763321.66</v>
      </c>
    </row>
    <row r="44" spans="1:7" x14ac:dyDescent="0.25">
      <c r="A44" s="62" t="s">
        <v>623</v>
      </c>
      <c r="B44" s="187">
        <v>5367486.5</v>
      </c>
      <c r="C44" s="187">
        <v>1017627.38</v>
      </c>
      <c r="D44" s="188">
        <f t="shared" si="1"/>
        <v>6385113.8799999999</v>
      </c>
      <c r="E44" s="187">
        <v>2722608.89</v>
      </c>
      <c r="F44" s="187">
        <v>2722438.03</v>
      </c>
      <c r="G44" s="188">
        <f t="shared" si="2"/>
        <v>3662504.9899999998</v>
      </c>
    </row>
    <row r="45" spans="1:7" x14ac:dyDescent="0.25">
      <c r="A45" s="62" t="s">
        <v>624</v>
      </c>
      <c r="B45" s="187">
        <v>3023588</v>
      </c>
      <c r="C45" s="187">
        <v>-6869.99</v>
      </c>
      <c r="D45" s="188">
        <f t="shared" si="1"/>
        <v>3016718.01</v>
      </c>
      <c r="E45" s="187">
        <v>1559877.33</v>
      </c>
      <c r="F45" s="187">
        <v>1559843.16</v>
      </c>
      <c r="G45" s="188">
        <f t="shared" si="2"/>
        <v>1456840.6799999997</v>
      </c>
    </row>
    <row r="46" spans="1:7" x14ac:dyDescent="0.25">
      <c r="A46" s="62" t="s">
        <v>625</v>
      </c>
      <c r="B46" s="187">
        <v>19047595</v>
      </c>
      <c r="C46" s="187">
        <v>1077466.81</v>
      </c>
      <c r="D46" s="188">
        <f t="shared" si="1"/>
        <v>20125061.809999999</v>
      </c>
      <c r="E46" s="187">
        <v>9474016.6099999994</v>
      </c>
      <c r="F46" s="187">
        <v>9473367.3699999992</v>
      </c>
      <c r="G46" s="188">
        <f t="shared" si="2"/>
        <v>10651045.199999999</v>
      </c>
    </row>
    <row r="47" spans="1:7" x14ac:dyDescent="0.25">
      <c r="A47" s="62" t="s">
        <v>626</v>
      </c>
      <c r="B47" s="187">
        <v>3559831</v>
      </c>
      <c r="C47" s="187">
        <v>-6633.91</v>
      </c>
      <c r="D47" s="188">
        <f t="shared" si="1"/>
        <v>3553197.09</v>
      </c>
      <c r="E47" s="187">
        <v>1091243.22</v>
      </c>
      <c r="F47" s="187">
        <v>1091209.05</v>
      </c>
      <c r="G47" s="188">
        <f t="shared" si="2"/>
        <v>2461953.87</v>
      </c>
    </row>
    <row r="48" spans="1:7" x14ac:dyDescent="0.25">
      <c r="A48" s="62" t="s">
        <v>627</v>
      </c>
      <c r="B48" s="187">
        <v>7547519.5</v>
      </c>
      <c r="C48" s="187">
        <v>1478514.03</v>
      </c>
      <c r="D48" s="188">
        <f t="shared" si="1"/>
        <v>9026033.5299999993</v>
      </c>
      <c r="E48" s="187">
        <v>3971377.43</v>
      </c>
      <c r="F48" s="187">
        <v>3971172.41</v>
      </c>
      <c r="G48" s="188">
        <f t="shared" si="2"/>
        <v>5054656.0999999996</v>
      </c>
    </row>
    <row r="49" spans="1:7" x14ac:dyDescent="0.25">
      <c r="A49" s="62" t="s">
        <v>628</v>
      </c>
      <c r="B49" s="187">
        <v>4054180</v>
      </c>
      <c r="C49" s="187">
        <v>24758.17</v>
      </c>
      <c r="D49" s="188">
        <f t="shared" si="1"/>
        <v>4078938.17</v>
      </c>
      <c r="E49" s="187">
        <v>1721527.2</v>
      </c>
      <c r="F49" s="187">
        <v>1721441.77</v>
      </c>
      <c r="G49" s="188">
        <f t="shared" si="2"/>
        <v>2357410.9699999997</v>
      </c>
    </row>
    <row r="50" spans="1:7" x14ac:dyDescent="0.25">
      <c r="A50" s="62" t="s">
        <v>629</v>
      </c>
      <c r="B50" s="187">
        <v>4952038</v>
      </c>
      <c r="C50" s="187">
        <v>275824.77</v>
      </c>
      <c r="D50" s="188">
        <f t="shared" si="1"/>
        <v>5227862.7699999996</v>
      </c>
      <c r="E50" s="187">
        <v>2466782.46</v>
      </c>
      <c r="F50" s="187">
        <v>2466662.87</v>
      </c>
      <c r="G50" s="188">
        <f t="shared" si="2"/>
        <v>2761080.3099999996</v>
      </c>
    </row>
    <row r="51" spans="1:7" x14ac:dyDescent="0.25">
      <c r="A51" s="62" t="s">
        <v>630</v>
      </c>
      <c r="B51" s="187">
        <v>6765232</v>
      </c>
      <c r="C51" s="187">
        <v>-937043.22</v>
      </c>
      <c r="D51" s="188">
        <f t="shared" si="1"/>
        <v>5828188.7800000003</v>
      </c>
      <c r="E51" s="187">
        <v>2409807.0299999998</v>
      </c>
      <c r="F51" s="187">
        <v>2378023.83</v>
      </c>
      <c r="G51" s="188">
        <f t="shared" si="2"/>
        <v>3418381.7500000005</v>
      </c>
    </row>
    <row r="52" spans="1:7" x14ac:dyDescent="0.25">
      <c r="A52" s="62" t="s">
        <v>631</v>
      </c>
      <c r="B52" s="187">
        <v>16644855</v>
      </c>
      <c r="C52" s="187">
        <v>1158563.54</v>
      </c>
      <c r="D52" s="188">
        <f t="shared" si="1"/>
        <v>17803418.539999999</v>
      </c>
      <c r="E52" s="187">
        <v>6514449.2400000002</v>
      </c>
      <c r="F52" s="187">
        <v>6511709.2000000002</v>
      </c>
      <c r="G52" s="188">
        <f t="shared" si="2"/>
        <v>11288969.299999999</v>
      </c>
    </row>
    <row r="53" spans="1:7" x14ac:dyDescent="0.25">
      <c r="A53" s="62" t="s">
        <v>632</v>
      </c>
      <c r="B53" s="187">
        <v>4988940</v>
      </c>
      <c r="C53" s="187">
        <v>-383558.52</v>
      </c>
      <c r="D53" s="188">
        <f t="shared" si="1"/>
        <v>4605381.4800000004</v>
      </c>
      <c r="E53" s="187">
        <v>2349459.4</v>
      </c>
      <c r="F53" s="187">
        <v>2349356.89</v>
      </c>
      <c r="G53" s="188">
        <f t="shared" si="2"/>
        <v>2255922.0800000005</v>
      </c>
    </row>
    <row r="54" spans="1:7" x14ac:dyDescent="0.25">
      <c r="A54" s="62" t="s">
        <v>633</v>
      </c>
      <c r="B54" s="187">
        <v>10460236</v>
      </c>
      <c r="C54" s="187">
        <v>4065754</v>
      </c>
      <c r="D54" s="188">
        <f t="shared" si="1"/>
        <v>14525990</v>
      </c>
      <c r="E54" s="187">
        <v>6096203.0300000003</v>
      </c>
      <c r="F54" s="187">
        <v>6096049.2699999996</v>
      </c>
      <c r="G54" s="188">
        <f t="shared" si="2"/>
        <v>8429786.9699999988</v>
      </c>
    </row>
    <row r="55" spans="1:7" x14ac:dyDescent="0.25">
      <c r="A55" s="62" t="s">
        <v>634</v>
      </c>
      <c r="B55" s="187">
        <v>3787185</v>
      </c>
      <c r="C55" s="187">
        <v>1493208.06</v>
      </c>
      <c r="D55" s="188">
        <f t="shared" si="1"/>
        <v>5280393.0600000005</v>
      </c>
      <c r="E55" s="187">
        <v>2455800.54</v>
      </c>
      <c r="F55" s="187">
        <v>2444001.61</v>
      </c>
      <c r="G55" s="188">
        <f t="shared" si="2"/>
        <v>2824592.5200000005</v>
      </c>
    </row>
    <row r="56" spans="1:7" x14ac:dyDescent="0.25">
      <c r="A56" s="62"/>
      <c r="B56" s="189"/>
      <c r="C56" s="189"/>
      <c r="D56" s="189"/>
      <c r="E56" s="189"/>
      <c r="F56" s="189"/>
      <c r="G56" s="189"/>
    </row>
    <row r="57" spans="1:7" x14ac:dyDescent="0.25">
      <c r="A57" s="3" t="s">
        <v>391</v>
      </c>
      <c r="B57" s="190">
        <f>SUM(B58:B66)</f>
        <v>0</v>
      </c>
      <c r="C57" s="190">
        <f t="shared" ref="C57:G57" si="3">SUM(C58:C66)</f>
        <v>0</v>
      </c>
      <c r="D57" s="190">
        <f t="shared" si="3"/>
        <v>0</v>
      </c>
      <c r="E57" s="190">
        <f t="shared" si="3"/>
        <v>0</v>
      </c>
      <c r="F57" s="190">
        <f t="shared" si="3"/>
        <v>0</v>
      </c>
      <c r="G57" s="190">
        <f t="shared" si="3"/>
        <v>0</v>
      </c>
    </row>
    <row r="58" spans="1:7" x14ac:dyDescent="0.25">
      <c r="A58" s="62" t="s">
        <v>383</v>
      </c>
      <c r="B58" s="188">
        <v>0</v>
      </c>
      <c r="C58" s="188">
        <v>0</v>
      </c>
      <c r="D58" s="188">
        <f t="shared" ref="D58:D66" si="4">B58+C58</f>
        <v>0</v>
      </c>
      <c r="E58" s="188">
        <v>0</v>
      </c>
      <c r="F58" s="188">
        <v>0</v>
      </c>
      <c r="G58" s="188">
        <f t="shared" ref="G58:G66" si="5">D58-E58</f>
        <v>0</v>
      </c>
    </row>
    <row r="59" spans="1:7" x14ac:dyDescent="0.25">
      <c r="A59" s="62" t="s">
        <v>384</v>
      </c>
      <c r="B59" s="188">
        <v>0</v>
      </c>
      <c r="C59" s="188">
        <v>0</v>
      </c>
      <c r="D59" s="188">
        <f t="shared" si="4"/>
        <v>0</v>
      </c>
      <c r="E59" s="188">
        <v>0</v>
      </c>
      <c r="F59" s="188">
        <v>0</v>
      </c>
      <c r="G59" s="188">
        <f t="shared" si="5"/>
        <v>0</v>
      </c>
    </row>
    <row r="60" spans="1:7" x14ac:dyDescent="0.25">
      <c r="A60" s="62" t="s">
        <v>385</v>
      </c>
      <c r="B60" s="188">
        <v>0</v>
      </c>
      <c r="C60" s="188">
        <v>0</v>
      </c>
      <c r="D60" s="188">
        <f t="shared" si="4"/>
        <v>0</v>
      </c>
      <c r="E60" s="188">
        <v>0</v>
      </c>
      <c r="F60" s="188">
        <v>0</v>
      </c>
      <c r="G60" s="188">
        <f t="shared" si="5"/>
        <v>0</v>
      </c>
    </row>
    <row r="61" spans="1:7" x14ac:dyDescent="0.25">
      <c r="A61" s="62" t="s">
        <v>386</v>
      </c>
      <c r="B61" s="188">
        <v>0</v>
      </c>
      <c r="C61" s="188">
        <v>0</v>
      </c>
      <c r="D61" s="188">
        <f t="shared" si="4"/>
        <v>0</v>
      </c>
      <c r="E61" s="188">
        <v>0</v>
      </c>
      <c r="F61" s="188">
        <v>0</v>
      </c>
      <c r="G61" s="188">
        <f t="shared" si="5"/>
        <v>0</v>
      </c>
    </row>
    <row r="62" spans="1:7" x14ac:dyDescent="0.25">
      <c r="A62" s="62" t="s">
        <v>387</v>
      </c>
      <c r="B62" s="188">
        <v>0</v>
      </c>
      <c r="C62" s="188">
        <v>0</v>
      </c>
      <c r="D62" s="188">
        <f t="shared" si="4"/>
        <v>0</v>
      </c>
      <c r="E62" s="188">
        <v>0</v>
      </c>
      <c r="F62" s="188">
        <v>0</v>
      </c>
      <c r="G62" s="188">
        <f t="shared" si="5"/>
        <v>0</v>
      </c>
    </row>
    <row r="63" spans="1:7" x14ac:dyDescent="0.25">
      <c r="A63" s="62" t="s">
        <v>388</v>
      </c>
      <c r="B63" s="188">
        <v>0</v>
      </c>
      <c r="C63" s="188">
        <v>0</v>
      </c>
      <c r="D63" s="188">
        <f t="shared" si="4"/>
        <v>0</v>
      </c>
      <c r="E63" s="188">
        <v>0</v>
      </c>
      <c r="F63" s="188">
        <v>0</v>
      </c>
      <c r="G63" s="188">
        <f t="shared" si="5"/>
        <v>0</v>
      </c>
    </row>
    <row r="64" spans="1:7" x14ac:dyDescent="0.25">
      <c r="A64" s="62" t="s">
        <v>389</v>
      </c>
      <c r="B64" s="188">
        <v>0</v>
      </c>
      <c r="C64" s="188">
        <v>0</v>
      </c>
      <c r="D64" s="188">
        <f t="shared" si="4"/>
        <v>0</v>
      </c>
      <c r="E64" s="188">
        <v>0</v>
      </c>
      <c r="F64" s="188">
        <v>0</v>
      </c>
      <c r="G64" s="188">
        <f t="shared" si="5"/>
        <v>0</v>
      </c>
    </row>
    <row r="65" spans="1:7" x14ac:dyDescent="0.25">
      <c r="A65" s="62" t="s">
        <v>390</v>
      </c>
      <c r="B65" s="188">
        <v>0</v>
      </c>
      <c r="C65" s="188">
        <v>0</v>
      </c>
      <c r="D65" s="188">
        <f t="shared" si="4"/>
        <v>0</v>
      </c>
      <c r="E65" s="188">
        <v>0</v>
      </c>
      <c r="F65" s="188">
        <v>0</v>
      </c>
      <c r="G65" s="188">
        <f t="shared" si="5"/>
        <v>0</v>
      </c>
    </row>
    <row r="66" spans="1:7" x14ac:dyDescent="0.25">
      <c r="A66" s="30" t="s">
        <v>150</v>
      </c>
      <c r="B66" s="189"/>
      <c r="C66" s="189"/>
      <c r="D66" s="188">
        <f t="shared" si="4"/>
        <v>0</v>
      </c>
      <c r="E66" s="188"/>
      <c r="F66" s="188"/>
      <c r="G66" s="188">
        <f t="shared" si="5"/>
        <v>0</v>
      </c>
    </row>
    <row r="67" spans="1:7" x14ac:dyDescent="0.25">
      <c r="A67" s="3" t="s">
        <v>379</v>
      </c>
      <c r="B67" s="190">
        <f>B9+B57</f>
        <v>731985912</v>
      </c>
      <c r="C67" s="190">
        <f>C9+C57</f>
        <v>22684374.300000004</v>
      </c>
      <c r="D67" s="190">
        <f>B67+C67</f>
        <v>754670286.29999995</v>
      </c>
      <c r="E67" s="190">
        <f>E9+E57</f>
        <v>300230565.54999995</v>
      </c>
      <c r="F67" s="190">
        <f>F9+F57</f>
        <v>298465415.32999992</v>
      </c>
      <c r="G67" s="190">
        <f>D67-E67</f>
        <v>454439720.75</v>
      </c>
    </row>
    <row r="68" spans="1:7" x14ac:dyDescent="0.25">
      <c r="A68" s="54"/>
      <c r="B68" s="54"/>
      <c r="C68" s="54"/>
      <c r="D68" s="54"/>
      <c r="E68" s="54"/>
      <c r="F68" s="54"/>
      <c r="G6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D53" sqref="D5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91">
        <f>B10+B19+B27+B37</f>
        <v>731985912</v>
      </c>
      <c r="C9" s="191">
        <f t="shared" ref="C9:G9" si="0">C10+C19+C27+C37</f>
        <v>22684374.300000001</v>
      </c>
      <c r="D9" s="191">
        <f t="shared" si="0"/>
        <v>754670286.29999995</v>
      </c>
      <c r="E9" s="191">
        <f t="shared" si="0"/>
        <v>300230565.55000001</v>
      </c>
      <c r="F9" s="191">
        <f t="shared" si="0"/>
        <v>298465415.32999998</v>
      </c>
      <c r="G9" s="191">
        <f t="shared" si="0"/>
        <v>454439720.74999994</v>
      </c>
    </row>
    <row r="10" spans="1:7" ht="15" customHeight="1" x14ac:dyDescent="0.25">
      <c r="A10" s="57" t="s">
        <v>398</v>
      </c>
      <c r="B10" s="192">
        <f>SUM(B11:B18)</f>
        <v>731985912</v>
      </c>
      <c r="C10" s="192">
        <f t="shared" ref="C10:G10" si="1">SUM(C11:C18)</f>
        <v>22684374.300000001</v>
      </c>
      <c r="D10" s="192">
        <f t="shared" si="1"/>
        <v>754670286.29999995</v>
      </c>
      <c r="E10" s="192">
        <f t="shared" si="1"/>
        <v>300230565.55000001</v>
      </c>
      <c r="F10" s="192">
        <f t="shared" si="1"/>
        <v>298465415.32999998</v>
      </c>
      <c r="G10" s="192">
        <f t="shared" si="1"/>
        <v>454439720.74999994</v>
      </c>
    </row>
    <row r="11" spans="1:7" x14ac:dyDescent="0.25">
      <c r="A11" s="76" t="s">
        <v>399</v>
      </c>
      <c r="B11" s="193">
        <v>731985912</v>
      </c>
      <c r="C11" s="193">
        <v>22684374.300000001</v>
      </c>
      <c r="D11" s="194">
        <f>B11+C11</f>
        <v>754670286.29999995</v>
      </c>
      <c r="E11" s="193">
        <v>300230565.55000001</v>
      </c>
      <c r="F11" s="193">
        <v>298465415.32999998</v>
      </c>
      <c r="G11" s="194">
        <f>D11-E11</f>
        <v>454439720.74999994</v>
      </c>
    </row>
    <row r="12" spans="1:7" x14ac:dyDescent="0.25">
      <c r="A12" s="76" t="s">
        <v>400</v>
      </c>
      <c r="B12" s="194">
        <v>0</v>
      </c>
      <c r="C12" s="194">
        <v>0</v>
      </c>
      <c r="D12" s="194">
        <f t="shared" ref="D12:D18" si="2">B12+C12</f>
        <v>0</v>
      </c>
      <c r="E12" s="194">
        <v>0</v>
      </c>
      <c r="F12" s="194">
        <v>0</v>
      </c>
      <c r="G12" s="194">
        <f t="shared" ref="G12:G18" si="3">D12-E12</f>
        <v>0</v>
      </c>
    </row>
    <row r="13" spans="1:7" x14ac:dyDescent="0.25">
      <c r="A13" s="76" t="s">
        <v>401</v>
      </c>
      <c r="B13" s="173">
        <v>0</v>
      </c>
      <c r="C13" s="173">
        <v>0</v>
      </c>
      <c r="D13" s="173">
        <f t="shared" si="2"/>
        <v>0</v>
      </c>
      <c r="E13" s="173">
        <v>0</v>
      </c>
      <c r="F13" s="173">
        <v>0</v>
      </c>
      <c r="G13" s="173">
        <f t="shared" si="3"/>
        <v>0</v>
      </c>
    </row>
    <row r="14" spans="1:7" x14ac:dyDescent="0.25">
      <c r="A14" s="76" t="s">
        <v>402</v>
      </c>
      <c r="B14" s="173">
        <v>0</v>
      </c>
      <c r="C14" s="173">
        <v>0</v>
      </c>
      <c r="D14" s="173">
        <f t="shared" si="2"/>
        <v>0</v>
      </c>
      <c r="E14" s="173">
        <v>0</v>
      </c>
      <c r="F14" s="173">
        <v>0</v>
      </c>
      <c r="G14" s="173">
        <f t="shared" si="3"/>
        <v>0</v>
      </c>
    </row>
    <row r="15" spans="1:7" x14ac:dyDescent="0.25">
      <c r="A15" s="76" t="s">
        <v>403</v>
      </c>
      <c r="B15" s="173">
        <v>0</v>
      </c>
      <c r="C15" s="173">
        <v>0</v>
      </c>
      <c r="D15" s="173">
        <f t="shared" si="2"/>
        <v>0</v>
      </c>
      <c r="E15" s="173">
        <v>0</v>
      </c>
      <c r="F15" s="173">
        <v>0</v>
      </c>
      <c r="G15" s="173">
        <f t="shared" si="3"/>
        <v>0</v>
      </c>
    </row>
    <row r="16" spans="1:7" x14ac:dyDescent="0.25">
      <c r="A16" s="76" t="s">
        <v>404</v>
      </c>
      <c r="B16" s="173">
        <v>0</v>
      </c>
      <c r="C16" s="173">
        <v>0</v>
      </c>
      <c r="D16" s="173">
        <f t="shared" si="2"/>
        <v>0</v>
      </c>
      <c r="E16" s="173">
        <v>0</v>
      </c>
      <c r="F16" s="173">
        <v>0</v>
      </c>
      <c r="G16" s="173">
        <f t="shared" si="3"/>
        <v>0</v>
      </c>
    </row>
    <row r="17" spans="1:7" x14ac:dyDescent="0.25">
      <c r="A17" s="76" t="s">
        <v>405</v>
      </c>
      <c r="B17" s="173">
        <v>0</v>
      </c>
      <c r="C17" s="173">
        <v>0</v>
      </c>
      <c r="D17" s="173">
        <f t="shared" si="2"/>
        <v>0</v>
      </c>
      <c r="E17" s="173">
        <v>0</v>
      </c>
      <c r="F17" s="173">
        <v>0</v>
      </c>
      <c r="G17" s="173">
        <f t="shared" si="3"/>
        <v>0</v>
      </c>
    </row>
    <row r="18" spans="1:7" x14ac:dyDescent="0.25">
      <c r="A18" s="76" t="s">
        <v>406</v>
      </c>
      <c r="B18" s="173">
        <v>0</v>
      </c>
      <c r="C18" s="173">
        <v>0</v>
      </c>
      <c r="D18" s="173">
        <f t="shared" si="2"/>
        <v>0</v>
      </c>
      <c r="E18" s="173">
        <v>0</v>
      </c>
      <c r="F18" s="173">
        <v>0</v>
      </c>
      <c r="G18" s="173">
        <f t="shared" si="3"/>
        <v>0</v>
      </c>
    </row>
    <row r="19" spans="1:7" x14ac:dyDescent="0.25">
      <c r="A19" s="57" t="s">
        <v>407</v>
      </c>
      <c r="B19" s="174">
        <f>SUM(B20:B26)</f>
        <v>0</v>
      </c>
      <c r="C19" s="174">
        <f t="shared" ref="C19:G19" si="4">SUM(C20:C26)</f>
        <v>0</v>
      </c>
      <c r="D19" s="174">
        <f t="shared" si="4"/>
        <v>0</v>
      </c>
      <c r="E19" s="174">
        <f t="shared" si="4"/>
        <v>0</v>
      </c>
      <c r="F19" s="174">
        <f t="shared" si="4"/>
        <v>0</v>
      </c>
      <c r="G19" s="174">
        <f t="shared" si="4"/>
        <v>0</v>
      </c>
    </row>
    <row r="20" spans="1:7" x14ac:dyDescent="0.25">
      <c r="A20" s="76" t="s">
        <v>408</v>
      </c>
      <c r="B20" s="173">
        <v>0</v>
      </c>
      <c r="C20" s="173">
        <v>0</v>
      </c>
      <c r="D20" s="173">
        <f t="shared" ref="D20:D26" si="5">B20+C20</f>
        <v>0</v>
      </c>
      <c r="E20" s="173">
        <v>0</v>
      </c>
      <c r="F20" s="173">
        <v>0</v>
      </c>
      <c r="G20" s="173">
        <f t="shared" ref="G20:G26" si="6">D20-E20</f>
        <v>0</v>
      </c>
    </row>
    <row r="21" spans="1:7" x14ac:dyDescent="0.25">
      <c r="A21" s="76" t="s">
        <v>409</v>
      </c>
      <c r="B21" s="173">
        <v>0</v>
      </c>
      <c r="C21" s="173">
        <v>0</v>
      </c>
      <c r="D21" s="173">
        <f t="shared" si="5"/>
        <v>0</v>
      </c>
      <c r="E21" s="173">
        <v>0</v>
      </c>
      <c r="F21" s="173">
        <v>0</v>
      </c>
      <c r="G21" s="173">
        <f t="shared" si="6"/>
        <v>0</v>
      </c>
    </row>
    <row r="22" spans="1:7" x14ac:dyDescent="0.25">
      <c r="A22" s="76" t="s">
        <v>410</v>
      </c>
      <c r="B22" s="173">
        <v>0</v>
      </c>
      <c r="C22" s="173">
        <v>0</v>
      </c>
      <c r="D22" s="173">
        <f t="shared" si="5"/>
        <v>0</v>
      </c>
      <c r="E22" s="173">
        <v>0</v>
      </c>
      <c r="F22" s="173">
        <v>0</v>
      </c>
      <c r="G22" s="173">
        <f t="shared" si="6"/>
        <v>0</v>
      </c>
    </row>
    <row r="23" spans="1:7" x14ac:dyDescent="0.25">
      <c r="A23" s="76" t="s">
        <v>411</v>
      </c>
      <c r="B23" s="173">
        <v>0</v>
      </c>
      <c r="C23" s="173">
        <v>0</v>
      </c>
      <c r="D23" s="173">
        <f t="shared" si="5"/>
        <v>0</v>
      </c>
      <c r="E23" s="173">
        <v>0</v>
      </c>
      <c r="F23" s="173">
        <v>0</v>
      </c>
      <c r="G23" s="173">
        <f t="shared" si="6"/>
        <v>0</v>
      </c>
    </row>
    <row r="24" spans="1:7" x14ac:dyDescent="0.25">
      <c r="A24" s="76" t="s">
        <v>412</v>
      </c>
      <c r="B24" s="173">
        <v>0</v>
      </c>
      <c r="C24" s="173">
        <v>0</v>
      </c>
      <c r="D24" s="173">
        <f t="shared" si="5"/>
        <v>0</v>
      </c>
      <c r="E24" s="173">
        <v>0</v>
      </c>
      <c r="F24" s="173">
        <v>0</v>
      </c>
      <c r="G24" s="173">
        <f t="shared" si="6"/>
        <v>0</v>
      </c>
    </row>
    <row r="25" spans="1:7" x14ac:dyDescent="0.25">
      <c r="A25" s="76" t="s">
        <v>413</v>
      </c>
      <c r="B25" s="173">
        <v>0</v>
      </c>
      <c r="C25" s="173">
        <v>0</v>
      </c>
      <c r="D25" s="173">
        <f t="shared" si="5"/>
        <v>0</v>
      </c>
      <c r="E25" s="173">
        <v>0</v>
      </c>
      <c r="F25" s="173">
        <v>0</v>
      </c>
      <c r="G25" s="173">
        <f t="shared" si="6"/>
        <v>0</v>
      </c>
    </row>
    <row r="26" spans="1:7" x14ac:dyDescent="0.25">
      <c r="A26" s="76" t="s">
        <v>414</v>
      </c>
      <c r="B26" s="173">
        <v>0</v>
      </c>
      <c r="C26" s="173">
        <v>0</v>
      </c>
      <c r="D26" s="173">
        <f t="shared" si="5"/>
        <v>0</v>
      </c>
      <c r="E26" s="173">
        <v>0</v>
      </c>
      <c r="F26" s="173">
        <v>0</v>
      </c>
      <c r="G26" s="173">
        <f t="shared" si="6"/>
        <v>0</v>
      </c>
    </row>
    <row r="27" spans="1:7" x14ac:dyDescent="0.25">
      <c r="A27" s="57" t="s">
        <v>415</v>
      </c>
      <c r="B27" s="174">
        <f>SUM(B28:B36)</f>
        <v>0</v>
      </c>
      <c r="C27" s="174">
        <f t="shared" ref="C27:G27" si="7">SUM(C28:C36)</f>
        <v>0</v>
      </c>
      <c r="D27" s="174">
        <f t="shared" si="7"/>
        <v>0</v>
      </c>
      <c r="E27" s="174">
        <f t="shared" si="7"/>
        <v>0</v>
      </c>
      <c r="F27" s="174">
        <f t="shared" si="7"/>
        <v>0</v>
      </c>
      <c r="G27" s="174">
        <f t="shared" si="7"/>
        <v>0</v>
      </c>
    </row>
    <row r="28" spans="1:7" x14ac:dyDescent="0.25">
      <c r="A28" s="79" t="s">
        <v>416</v>
      </c>
      <c r="B28" s="173">
        <v>0</v>
      </c>
      <c r="C28" s="173">
        <v>0</v>
      </c>
      <c r="D28" s="173">
        <f t="shared" ref="D28:D36" si="8">B28+C28</f>
        <v>0</v>
      </c>
      <c r="E28" s="173">
        <v>0</v>
      </c>
      <c r="F28" s="173">
        <v>0</v>
      </c>
      <c r="G28" s="173">
        <f t="shared" ref="G28:G36" si="9">D28-E28</f>
        <v>0</v>
      </c>
    </row>
    <row r="29" spans="1:7" x14ac:dyDescent="0.25">
      <c r="A29" s="76" t="s">
        <v>417</v>
      </c>
      <c r="B29" s="173">
        <v>0</v>
      </c>
      <c r="C29" s="173">
        <v>0</v>
      </c>
      <c r="D29" s="173">
        <f t="shared" si="8"/>
        <v>0</v>
      </c>
      <c r="E29" s="173">
        <v>0</v>
      </c>
      <c r="F29" s="173">
        <v>0</v>
      </c>
      <c r="G29" s="173">
        <f t="shared" si="9"/>
        <v>0</v>
      </c>
    </row>
    <row r="30" spans="1:7" x14ac:dyDescent="0.25">
      <c r="A30" s="76" t="s">
        <v>418</v>
      </c>
      <c r="B30" s="173">
        <v>0</v>
      </c>
      <c r="C30" s="173">
        <v>0</v>
      </c>
      <c r="D30" s="173">
        <f t="shared" si="8"/>
        <v>0</v>
      </c>
      <c r="E30" s="173">
        <v>0</v>
      </c>
      <c r="F30" s="173">
        <v>0</v>
      </c>
      <c r="G30" s="173">
        <f t="shared" si="9"/>
        <v>0</v>
      </c>
    </row>
    <row r="31" spans="1:7" x14ac:dyDescent="0.25">
      <c r="A31" s="76" t="s">
        <v>419</v>
      </c>
      <c r="B31" s="173">
        <v>0</v>
      </c>
      <c r="C31" s="173">
        <v>0</v>
      </c>
      <c r="D31" s="173">
        <f t="shared" si="8"/>
        <v>0</v>
      </c>
      <c r="E31" s="173">
        <v>0</v>
      </c>
      <c r="F31" s="173">
        <v>0</v>
      </c>
      <c r="G31" s="173">
        <f t="shared" si="9"/>
        <v>0</v>
      </c>
    </row>
    <row r="32" spans="1:7" x14ac:dyDescent="0.25">
      <c r="A32" s="76" t="s">
        <v>420</v>
      </c>
      <c r="B32" s="173">
        <v>0</v>
      </c>
      <c r="C32" s="173">
        <v>0</v>
      </c>
      <c r="D32" s="173">
        <f t="shared" si="8"/>
        <v>0</v>
      </c>
      <c r="E32" s="173">
        <v>0</v>
      </c>
      <c r="F32" s="173">
        <v>0</v>
      </c>
      <c r="G32" s="173">
        <f t="shared" si="9"/>
        <v>0</v>
      </c>
    </row>
    <row r="33" spans="1:7" ht="14.45" customHeight="1" x14ac:dyDescent="0.25">
      <c r="A33" s="76" t="s">
        <v>421</v>
      </c>
      <c r="B33" s="173">
        <v>0</v>
      </c>
      <c r="C33" s="173">
        <v>0</v>
      </c>
      <c r="D33" s="173">
        <f t="shared" si="8"/>
        <v>0</v>
      </c>
      <c r="E33" s="173">
        <v>0</v>
      </c>
      <c r="F33" s="173">
        <v>0</v>
      </c>
      <c r="G33" s="173">
        <f t="shared" si="9"/>
        <v>0</v>
      </c>
    </row>
    <row r="34" spans="1:7" ht="14.45" customHeight="1" x14ac:dyDescent="0.25">
      <c r="A34" s="76" t="s">
        <v>422</v>
      </c>
      <c r="B34" s="173">
        <v>0</v>
      </c>
      <c r="C34" s="173">
        <v>0</v>
      </c>
      <c r="D34" s="173">
        <f t="shared" si="8"/>
        <v>0</v>
      </c>
      <c r="E34" s="173">
        <v>0</v>
      </c>
      <c r="F34" s="173">
        <v>0</v>
      </c>
      <c r="G34" s="173">
        <f t="shared" si="9"/>
        <v>0</v>
      </c>
    </row>
    <row r="35" spans="1:7" ht="14.45" customHeight="1" x14ac:dyDescent="0.25">
      <c r="A35" s="76" t="s">
        <v>423</v>
      </c>
      <c r="B35" s="173">
        <v>0</v>
      </c>
      <c r="C35" s="173">
        <v>0</v>
      </c>
      <c r="D35" s="173">
        <f t="shared" si="8"/>
        <v>0</v>
      </c>
      <c r="E35" s="173">
        <v>0</v>
      </c>
      <c r="F35" s="173">
        <v>0</v>
      </c>
      <c r="G35" s="173">
        <f t="shared" si="9"/>
        <v>0</v>
      </c>
    </row>
    <row r="36" spans="1:7" ht="14.45" customHeight="1" x14ac:dyDescent="0.25">
      <c r="A36" s="76" t="s">
        <v>424</v>
      </c>
      <c r="B36" s="173">
        <v>0</v>
      </c>
      <c r="C36" s="173">
        <v>0</v>
      </c>
      <c r="D36" s="173">
        <f t="shared" si="8"/>
        <v>0</v>
      </c>
      <c r="E36" s="173">
        <v>0</v>
      </c>
      <c r="F36" s="173">
        <v>0</v>
      </c>
      <c r="G36" s="173">
        <f t="shared" si="9"/>
        <v>0</v>
      </c>
    </row>
    <row r="37" spans="1:7" ht="14.45" customHeight="1" x14ac:dyDescent="0.25">
      <c r="A37" s="58" t="s">
        <v>425</v>
      </c>
      <c r="B37" s="174">
        <f>SUM(B38:B41)</f>
        <v>0</v>
      </c>
      <c r="C37" s="174">
        <f t="shared" ref="C37:G37" si="10">SUM(C38:C41)</f>
        <v>0</v>
      </c>
      <c r="D37" s="174">
        <f t="shared" si="10"/>
        <v>0</v>
      </c>
      <c r="E37" s="174">
        <f t="shared" si="10"/>
        <v>0</v>
      </c>
      <c r="F37" s="174">
        <f t="shared" si="10"/>
        <v>0</v>
      </c>
      <c r="G37" s="174">
        <f t="shared" si="10"/>
        <v>0</v>
      </c>
    </row>
    <row r="38" spans="1:7" x14ac:dyDescent="0.25">
      <c r="A38" s="79" t="s">
        <v>426</v>
      </c>
      <c r="B38" s="173">
        <v>0</v>
      </c>
      <c r="C38" s="173">
        <v>0</v>
      </c>
      <c r="D38" s="173">
        <f t="shared" ref="D38:D41" si="11">B38+C38</f>
        <v>0</v>
      </c>
      <c r="E38" s="173">
        <v>0</v>
      </c>
      <c r="F38" s="173">
        <v>0</v>
      </c>
      <c r="G38" s="173">
        <f t="shared" ref="G38:G41" si="12">D38-E38</f>
        <v>0</v>
      </c>
    </row>
    <row r="39" spans="1:7" ht="30" x14ac:dyDescent="0.25">
      <c r="A39" s="79" t="s">
        <v>427</v>
      </c>
      <c r="B39" s="173">
        <v>0</v>
      </c>
      <c r="C39" s="173">
        <v>0</v>
      </c>
      <c r="D39" s="173">
        <f t="shared" si="11"/>
        <v>0</v>
      </c>
      <c r="E39" s="173">
        <v>0</v>
      </c>
      <c r="F39" s="173">
        <v>0</v>
      </c>
      <c r="G39" s="173">
        <f t="shared" si="12"/>
        <v>0</v>
      </c>
    </row>
    <row r="40" spans="1:7" x14ac:dyDescent="0.25">
      <c r="A40" s="79" t="s">
        <v>428</v>
      </c>
      <c r="B40" s="173">
        <v>0</v>
      </c>
      <c r="C40" s="173">
        <v>0</v>
      </c>
      <c r="D40" s="173">
        <f t="shared" si="11"/>
        <v>0</v>
      </c>
      <c r="E40" s="173">
        <v>0</v>
      </c>
      <c r="F40" s="173">
        <v>0</v>
      </c>
      <c r="G40" s="173">
        <f t="shared" si="12"/>
        <v>0</v>
      </c>
    </row>
    <row r="41" spans="1:7" x14ac:dyDescent="0.25">
      <c r="A41" s="79" t="s">
        <v>429</v>
      </c>
      <c r="B41" s="173">
        <v>0</v>
      </c>
      <c r="C41" s="173">
        <v>0</v>
      </c>
      <c r="D41" s="173">
        <f t="shared" si="11"/>
        <v>0</v>
      </c>
      <c r="E41" s="173">
        <v>0</v>
      </c>
      <c r="F41" s="173">
        <v>0</v>
      </c>
      <c r="G41" s="173">
        <f t="shared" si="12"/>
        <v>0</v>
      </c>
    </row>
    <row r="42" spans="1:7" x14ac:dyDescent="0.25">
      <c r="A42" s="79"/>
      <c r="B42" s="173"/>
      <c r="C42" s="173"/>
      <c r="D42" s="173"/>
      <c r="E42" s="173"/>
      <c r="F42" s="173"/>
      <c r="G42" s="173"/>
    </row>
    <row r="43" spans="1:7" x14ac:dyDescent="0.25">
      <c r="A43" s="3" t="s">
        <v>430</v>
      </c>
      <c r="B43" s="174">
        <f t="shared" ref="B43:G43" si="13">B44+B53+B61+B71</f>
        <v>0</v>
      </c>
      <c r="C43" s="174">
        <f t="shared" si="13"/>
        <v>0</v>
      </c>
      <c r="D43" s="174">
        <f t="shared" si="13"/>
        <v>0</v>
      </c>
      <c r="E43" s="174">
        <f t="shared" si="13"/>
        <v>0</v>
      </c>
      <c r="F43" s="174">
        <f t="shared" si="13"/>
        <v>0</v>
      </c>
      <c r="G43" s="174">
        <f t="shared" si="13"/>
        <v>0</v>
      </c>
    </row>
    <row r="44" spans="1:7" x14ac:dyDescent="0.25">
      <c r="A44" s="57" t="s">
        <v>398</v>
      </c>
      <c r="B44" s="174">
        <f>SUM(B45:B52)</f>
        <v>0</v>
      </c>
      <c r="C44" s="174">
        <f t="shared" ref="C44:G44" si="14">SUM(C45:C52)</f>
        <v>0</v>
      </c>
      <c r="D44" s="174">
        <f t="shared" si="14"/>
        <v>0</v>
      </c>
      <c r="E44" s="174">
        <f t="shared" si="14"/>
        <v>0</v>
      </c>
      <c r="F44" s="174">
        <f t="shared" si="14"/>
        <v>0</v>
      </c>
      <c r="G44" s="174">
        <f t="shared" si="14"/>
        <v>0</v>
      </c>
    </row>
    <row r="45" spans="1:7" x14ac:dyDescent="0.25">
      <c r="A45" s="79" t="s">
        <v>399</v>
      </c>
      <c r="B45" s="173">
        <v>0</v>
      </c>
      <c r="C45" s="173">
        <v>0</v>
      </c>
      <c r="D45" s="173">
        <f t="shared" ref="D45:D52" si="15">B45+C45</f>
        <v>0</v>
      </c>
      <c r="E45" s="173">
        <v>0</v>
      </c>
      <c r="F45" s="173">
        <v>0</v>
      </c>
      <c r="G45" s="173">
        <f t="shared" ref="G45:G52" si="16">D45-E45</f>
        <v>0</v>
      </c>
    </row>
    <row r="46" spans="1:7" x14ac:dyDescent="0.25">
      <c r="A46" s="79" t="s">
        <v>400</v>
      </c>
      <c r="B46" s="173">
        <v>0</v>
      </c>
      <c r="C46" s="173">
        <v>0</v>
      </c>
      <c r="D46" s="173">
        <f t="shared" si="15"/>
        <v>0</v>
      </c>
      <c r="E46" s="173">
        <v>0</v>
      </c>
      <c r="F46" s="173">
        <v>0</v>
      </c>
      <c r="G46" s="173">
        <f t="shared" si="16"/>
        <v>0</v>
      </c>
    </row>
    <row r="47" spans="1:7" x14ac:dyDescent="0.25">
      <c r="A47" s="79" t="s">
        <v>401</v>
      </c>
      <c r="B47" s="173">
        <v>0</v>
      </c>
      <c r="C47" s="173">
        <v>0</v>
      </c>
      <c r="D47" s="173">
        <f t="shared" si="15"/>
        <v>0</v>
      </c>
      <c r="E47" s="173">
        <v>0</v>
      </c>
      <c r="F47" s="173">
        <v>0</v>
      </c>
      <c r="G47" s="173">
        <f t="shared" si="16"/>
        <v>0</v>
      </c>
    </row>
    <row r="48" spans="1:7" x14ac:dyDescent="0.25">
      <c r="A48" s="79" t="s">
        <v>402</v>
      </c>
      <c r="B48" s="173">
        <v>0</v>
      </c>
      <c r="C48" s="173">
        <v>0</v>
      </c>
      <c r="D48" s="173">
        <f t="shared" si="15"/>
        <v>0</v>
      </c>
      <c r="E48" s="173">
        <v>0</v>
      </c>
      <c r="F48" s="173">
        <v>0</v>
      </c>
      <c r="G48" s="173">
        <f t="shared" si="16"/>
        <v>0</v>
      </c>
    </row>
    <row r="49" spans="1:7" x14ac:dyDescent="0.25">
      <c r="A49" s="79" t="s">
        <v>403</v>
      </c>
      <c r="B49" s="173">
        <v>0</v>
      </c>
      <c r="C49" s="173">
        <v>0</v>
      </c>
      <c r="D49" s="173">
        <f t="shared" si="15"/>
        <v>0</v>
      </c>
      <c r="E49" s="173">
        <v>0</v>
      </c>
      <c r="F49" s="173">
        <v>0</v>
      </c>
      <c r="G49" s="173">
        <f t="shared" si="16"/>
        <v>0</v>
      </c>
    </row>
    <row r="50" spans="1:7" x14ac:dyDescent="0.25">
      <c r="A50" s="79" t="s">
        <v>404</v>
      </c>
      <c r="B50" s="173">
        <v>0</v>
      </c>
      <c r="C50" s="173">
        <v>0</v>
      </c>
      <c r="D50" s="173">
        <f t="shared" si="15"/>
        <v>0</v>
      </c>
      <c r="E50" s="173">
        <v>0</v>
      </c>
      <c r="F50" s="173">
        <v>0</v>
      </c>
      <c r="G50" s="173">
        <f t="shared" si="16"/>
        <v>0</v>
      </c>
    </row>
    <row r="51" spans="1:7" x14ac:dyDescent="0.25">
      <c r="A51" s="79" t="s">
        <v>405</v>
      </c>
      <c r="B51" s="173">
        <v>0</v>
      </c>
      <c r="C51" s="173">
        <v>0</v>
      </c>
      <c r="D51" s="173">
        <f t="shared" si="15"/>
        <v>0</v>
      </c>
      <c r="E51" s="173">
        <v>0</v>
      </c>
      <c r="F51" s="173">
        <v>0</v>
      </c>
      <c r="G51" s="173">
        <f t="shared" si="16"/>
        <v>0</v>
      </c>
    </row>
    <row r="52" spans="1:7" x14ac:dyDescent="0.25">
      <c r="A52" s="79" t="s">
        <v>406</v>
      </c>
      <c r="B52" s="173">
        <v>0</v>
      </c>
      <c r="C52" s="173">
        <v>0</v>
      </c>
      <c r="D52" s="173">
        <f t="shared" si="15"/>
        <v>0</v>
      </c>
      <c r="E52" s="173">
        <v>0</v>
      </c>
      <c r="F52" s="173">
        <v>0</v>
      </c>
      <c r="G52" s="173">
        <f t="shared" si="16"/>
        <v>0</v>
      </c>
    </row>
    <row r="53" spans="1:7" x14ac:dyDescent="0.25">
      <c r="A53" s="57" t="s">
        <v>407</v>
      </c>
      <c r="B53" s="174">
        <f>SUM(B54:B60)</f>
        <v>0</v>
      </c>
      <c r="C53" s="174">
        <f t="shared" ref="C53:G53" si="17">SUM(C54:C60)</f>
        <v>0</v>
      </c>
      <c r="D53" s="174">
        <f t="shared" si="17"/>
        <v>0</v>
      </c>
      <c r="E53" s="174">
        <f t="shared" si="17"/>
        <v>0</v>
      </c>
      <c r="F53" s="174">
        <f t="shared" si="17"/>
        <v>0</v>
      </c>
      <c r="G53" s="174">
        <f t="shared" si="17"/>
        <v>0</v>
      </c>
    </row>
    <row r="54" spans="1:7" x14ac:dyDescent="0.25">
      <c r="A54" s="79" t="s">
        <v>408</v>
      </c>
      <c r="B54" s="173">
        <v>0</v>
      </c>
      <c r="C54" s="173">
        <v>0</v>
      </c>
      <c r="D54" s="173">
        <f t="shared" ref="D54:D60" si="18">B54+C54</f>
        <v>0</v>
      </c>
      <c r="E54" s="173">
        <v>0</v>
      </c>
      <c r="F54" s="173">
        <v>0</v>
      </c>
      <c r="G54" s="173">
        <f t="shared" ref="G54:G60" si="19">D54-E54</f>
        <v>0</v>
      </c>
    </row>
    <row r="55" spans="1:7" x14ac:dyDescent="0.25">
      <c r="A55" s="79" t="s">
        <v>409</v>
      </c>
      <c r="B55" s="173">
        <v>0</v>
      </c>
      <c r="C55" s="173">
        <v>0</v>
      </c>
      <c r="D55" s="173">
        <f t="shared" si="18"/>
        <v>0</v>
      </c>
      <c r="E55" s="173">
        <v>0</v>
      </c>
      <c r="F55" s="173">
        <v>0</v>
      </c>
      <c r="G55" s="173">
        <f t="shared" si="19"/>
        <v>0</v>
      </c>
    </row>
    <row r="56" spans="1:7" x14ac:dyDescent="0.25">
      <c r="A56" s="79" t="s">
        <v>410</v>
      </c>
      <c r="B56" s="173">
        <v>0</v>
      </c>
      <c r="C56" s="173">
        <v>0</v>
      </c>
      <c r="D56" s="173">
        <f t="shared" si="18"/>
        <v>0</v>
      </c>
      <c r="E56" s="173">
        <v>0</v>
      </c>
      <c r="F56" s="173">
        <v>0</v>
      </c>
      <c r="G56" s="173">
        <f t="shared" si="19"/>
        <v>0</v>
      </c>
    </row>
    <row r="57" spans="1:7" x14ac:dyDescent="0.25">
      <c r="A57" s="80" t="s">
        <v>411</v>
      </c>
      <c r="B57" s="173">
        <v>0</v>
      </c>
      <c r="C57" s="173">
        <v>0</v>
      </c>
      <c r="D57" s="173">
        <f t="shared" si="18"/>
        <v>0</v>
      </c>
      <c r="E57" s="173">
        <v>0</v>
      </c>
      <c r="F57" s="173">
        <v>0</v>
      </c>
      <c r="G57" s="173">
        <f t="shared" si="19"/>
        <v>0</v>
      </c>
    </row>
    <row r="58" spans="1:7" x14ac:dyDescent="0.25">
      <c r="A58" s="79" t="s">
        <v>412</v>
      </c>
      <c r="B58" s="173">
        <v>0</v>
      </c>
      <c r="C58" s="173">
        <v>0</v>
      </c>
      <c r="D58" s="173">
        <f t="shared" si="18"/>
        <v>0</v>
      </c>
      <c r="E58" s="173">
        <v>0</v>
      </c>
      <c r="F58" s="173">
        <v>0</v>
      </c>
      <c r="G58" s="173">
        <f t="shared" si="19"/>
        <v>0</v>
      </c>
    </row>
    <row r="59" spans="1:7" x14ac:dyDescent="0.25">
      <c r="A59" s="79" t="s">
        <v>413</v>
      </c>
      <c r="B59" s="173">
        <v>0</v>
      </c>
      <c r="C59" s="173">
        <v>0</v>
      </c>
      <c r="D59" s="173">
        <f t="shared" si="18"/>
        <v>0</v>
      </c>
      <c r="E59" s="173">
        <v>0</v>
      </c>
      <c r="F59" s="173">
        <v>0</v>
      </c>
      <c r="G59" s="173">
        <f t="shared" si="19"/>
        <v>0</v>
      </c>
    </row>
    <row r="60" spans="1:7" x14ac:dyDescent="0.25">
      <c r="A60" s="79" t="s">
        <v>414</v>
      </c>
      <c r="B60" s="173">
        <v>0</v>
      </c>
      <c r="C60" s="173">
        <v>0</v>
      </c>
      <c r="D60" s="173">
        <f t="shared" si="18"/>
        <v>0</v>
      </c>
      <c r="E60" s="173">
        <v>0</v>
      </c>
      <c r="F60" s="173">
        <v>0</v>
      </c>
      <c r="G60" s="173">
        <f t="shared" si="19"/>
        <v>0</v>
      </c>
    </row>
    <row r="61" spans="1:7" x14ac:dyDescent="0.25">
      <c r="A61" s="57" t="s">
        <v>415</v>
      </c>
      <c r="B61" s="174">
        <f>SUM(B62:B70)</f>
        <v>0</v>
      </c>
      <c r="C61" s="174">
        <f t="shared" ref="C61:G61" si="20">SUM(C62:C70)</f>
        <v>0</v>
      </c>
      <c r="D61" s="174">
        <f t="shared" si="20"/>
        <v>0</v>
      </c>
      <c r="E61" s="174">
        <f t="shared" si="20"/>
        <v>0</v>
      </c>
      <c r="F61" s="174">
        <f t="shared" si="20"/>
        <v>0</v>
      </c>
      <c r="G61" s="174">
        <f t="shared" si="20"/>
        <v>0</v>
      </c>
    </row>
    <row r="62" spans="1:7" x14ac:dyDescent="0.25">
      <c r="A62" s="79" t="s">
        <v>416</v>
      </c>
      <c r="B62" s="173">
        <v>0</v>
      </c>
      <c r="C62" s="173">
        <v>0</v>
      </c>
      <c r="D62" s="173">
        <f t="shared" ref="D62:D70" si="21">B62+C62</f>
        <v>0</v>
      </c>
      <c r="E62" s="173">
        <v>0</v>
      </c>
      <c r="F62" s="173">
        <v>0</v>
      </c>
      <c r="G62" s="173">
        <f t="shared" ref="G62:G70" si="22">D62-E62</f>
        <v>0</v>
      </c>
    </row>
    <row r="63" spans="1:7" x14ac:dyDescent="0.25">
      <c r="A63" s="79" t="s">
        <v>417</v>
      </c>
      <c r="B63" s="173">
        <v>0</v>
      </c>
      <c r="C63" s="173">
        <v>0</v>
      </c>
      <c r="D63" s="173">
        <f t="shared" si="21"/>
        <v>0</v>
      </c>
      <c r="E63" s="173">
        <v>0</v>
      </c>
      <c r="F63" s="173">
        <v>0</v>
      </c>
      <c r="G63" s="173">
        <f t="shared" si="22"/>
        <v>0</v>
      </c>
    </row>
    <row r="64" spans="1:7" x14ac:dyDescent="0.25">
      <c r="A64" s="79" t="s">
        <v>418</v>
      </c>
      <c r="B64" s="173">
        <v>0</v>
      </c>
      <c r="C64" s="173">
        <v>0</v>
      </c>
      <c r="D64" s="173">
        <f t="shared" si="21"/>
        <v>0</v>
      </c>
      <c r="E64" s="173">
        <v>0</v>
      </c>
      <c r="F64" s="173">
        <v>0</v>
      </c>
      <c r="G64" s="173">
        <f t="shared" si="22"/>
        <v>0</v>
      </c>
    </row>
    <row r="65" spans="1:7" x14ac:dyDescent="0.25">
      <c r="A65" s="79" t="s">
        <v>419</v>
      </c>
      <c r="B65" s="173">
        <v>0</v>
      </c>
      <c r="C65" s="173">
        <v>0</v>
      </c>
      <c r="D65" s="173">
        <f t="shared" si="21"/>
        <v>0</v>
      </c>
      <c r="E65" s="173">
        <v>0</v>
      </c>
      <c r="F65" s="173">
        <v>0</v>
      </c>
      <c r="G65" s="173">
        <f t="shared" si="22"/>
        <v>0</v>
      </c>
    </row>
    <row r="66" spans="1:7" x14ac:dyDescent="0.25">
      <c r="A66" s="79" t="s">
        <v>420</v>
      </c>
      <c r="B66" s="173">
        <v>0</v>
      </c>
      <c r="C66" s="173">
        <v>0</v>
      </c>
      <c r="D66" s="173">
        <f t="shared" si="21"/>
        <v>0</v>
      </c>
      <c r="E66" s="173">
        <v>0</v>
      </c>
      <c r="F66" s="173">
        <v>0</v>
      </c>
      <c r="G66" s="173">
        <f t="shared" si="22"/>
        <v>0</v>
      </c>
    </row>
    <row r="67" spans="1:7" x14ac:dyDescent="0.25">
      <c r="A67" s="79" t="s">
        <v>421</v>
      </c>
      <c r="B67" s="173">
        <v>0</v>
      </c>
      <c r="C67" s="173">
        <v>0</v>
      </c>
      <c r="D67" s="173">
        <f t="shared" si="21"/>
        <v>0</v>
      </c>
      <c r="E67" s="173">
        <v>0</v>
      </c>
      <c r="F67" s="173">
        <v>0</v>
      </c>
      <c r="G67" s="173">
        <f t="shared" si="22"/>
        <v>0</v>
      </c>
    </row>
    <row r="68" spans="1:7" x14ac:dyDescent="0.25">
      <c r="A68" s="79" t="s">
        <v>422</v>
      </c>
      <c r="B68" s="173">
        <v>0</v>
      </c>
      <c r="C68" s="173">
        <v>0</v>
      </c>
      <c r="D68" s="173">
        <f t="shared" si="21"/>
        <v>0</v>
      </c>
      <c r="E68" s="173">
        <v>0</v>
      </c>
      <c r="F68" s="173">
        <v>0</v>
      </c>
      <c r="G68" s="173">
        <f t="shared" si="22"/>
        <v>0</v>
      </c>
    </row>
    <row r="69" spans="1:7" x14ac:dyDescent="0.25">
      <c r="A69" s="79" t="s">
        <v>423</v>
      </c>
      <c r="B69" s="173">
        <v>0</v>
      </c>
      <c r="C69" s="173">
        <v>0</v>
      </c>
      <c r="D69" s="173">
        <f t="shared" si="21"/>
        <v>0</v>
      </c>
      <c r="E69" s="173">
        <v>0</v>
      </c>
      <c r="F69" s="173">
        <v>0</v>
      </c>
      <c r="G69" s="173">
        <f t="shared" si="22"/>
        <v>0</v>
      </c>
    </row>
    <row r="70" spans="1:7" x14ac:dyDescent="0.25">
      <c r="A70" s="79" t="s">
        <v>424</v>
      </c>
      <c r="B70" s="173">
        <v>0</v>
      </c>
      <c r="C70" s="173">
        <v>0</v>
      </c>
      <c r="D70" s="173">
        <f t="shared" si="21"/>
        <v>0</v>
      </c>
      <c r="E70" s="173">
        <v>0</v>
      </c>
      <c r="F70" s="173">
        <v>0</v>
      </c>
      <c r="G70" s="173">
        <f t="shared" si="22"/>
        <v>0</v>
      </c>
    </row>
    <row r="71" spans="1:7" x14ac:dyDescent="0.25">
      <c r="A71" s="58" t="s">
        <v>425</v>
      </c>
      <c r="B71" s="175">
        <f>SUM(B72:B75)</f>
        <v>0</v>
      </c>
      <c r="C71" s="175">
        <f t="shared" ref="C71:G71" si="23">SUM(C72:C75)</f>
        <v>0</v>
      </c>
      <c r="D71" s="175">
        <f t="shared" si="23"/>
        <v>0</v>
      </c>
      <c r="E71" s="175">
        <f t="shared" si="23"/>
        <v>0</v>
      </c>
      <c r="F71" s="175">
        <f t="shared" si="23"/>
        <v>0</v>
      </c>
      <c r="G71" s="175">
        <f t="shared" si="23"/>
        <v>0</v>
      </c>
    </row>
    <row r="72" spans="1:7" x14ac:dyDescent="0.25">
      <c r="A72" s="79" t="s">
        <v>426</v>
      </c>
      <c r="B72" s="173">
        <v>0</v>
      </c>
      <c r="C72" s="173">
        <v>0</v>
      </c>
      <c r="D72" s="173">
        <f t="shared" ref="D72:D75" si="24">B72+C72</f>
        <v>0</v>
      </c>
      <c r="E72" s="173">
        <v>0</v>
      </c>
      <c r="F72" s="173">
        <v>0</v>
      </c>
      <c r="G72" s="173">
        <f t="shared" ref="G72:G75" si="25">D72-E72</f>
        <v>0</v>
      </c>
    </row>
    <row r="73" spans="1:7" ht="30" x14ac:dyDescent="0.25">
      <c r="A73" s="79" t="s">
        <v>427</v>
      </c>
      <c r="B73" s="173">
        <v>0</v>
      </c>
      <c r="C73" s="173">
        <v>0</v>
      </c>
      <c r="D73" s="173">
        <f t="shared" si="24"/>
        <v>0</v>
      </c>
      <c r="E73" s="173">
        <v>0</v>
      </c>
      <c r="F73" s="173">
        <v>0</v>
      </c>
      <c r="G73" s="173">
        <f t="shared" si="25"/>
        <v>0</v>
      </c>
    </row>
    <row r="74" spans="1:7" x14ac:dyDescent="0.25">
      <c r="A74" s="79" t="s">
        <v>428</v>
      </c>
      <c r="B74" s="173">
        <v>0</v>
      </c>
      <c r="C74" s="173">
        <v>0</v>
      </c>
      <c r="D74" s="173">
        <f t="shared" si="24"/>
        <v>0</v>
      </c>
      <c r="E74" s="173">
        <v>0</v>
      </c>
      <c r="F74" s="173">
        <v>0</v>
      </c>
      <c r="G74" s="173">
        <f t="shared" si="25"/>
        <v>0</v>
      </c>
    </row>
    <row r="75" spans="1:7" x14ac:dyDescent="0.25">
      <c r="A75" s="79" t="s">
        <v>429</v>
      </c>
      <c r="B75" s="173">
        <v>0</v>
      </c>
      <c r="C75" s="173">
        <v>0</v>
      </c>
      <c r="D75" s="173">
        <f t="shared" si="24"/>
        <v>0</v>
      </c>
      <c r="E75" s="173">
        <v>0</v>
      </c>
      <c r="F75" s="173">
        <v>0</v>
      </c>
      <c r="G75" s="173">
        <f t="shared" si="25"/>
        <v>0</v>
      </c>
    </row>
    <row r="76" spans="1:7" x14ac:dyDescent="0.25">
      <c r="A76" s="3" t="s">
        <v>379</v>
      </c>
      <c r="B76" s="192">
        <f>B9+B43</f>
        <v>731985912</v>
      </c>
      <c r="C76" s="192">
        <f t="shared" ref="C76:G76" si="26">C9+C43</f>
        <v>22684374.300000001</v>
      </c>
      <c r="D76" s="192">
        <f t="shared" si="26"/>
        <v>754670286.29999995</v>
      </c>
      <c r="E76" s="192">
        <f t="shared" si="26"/>
        <v>300230565.55000001</v>
      </c>
      <c r="F76" s="192">
        <f t="shared" si="26"/>
        <v>298465415.32999998</v>
      </c>
      <c r="G76" s="192">
        <f t="shared" si="26"/>
        <v>454439720.74999994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D53" sqref="D5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5">
        <f>B10+B11+B12+B15+B16+B19</f>
        <v>524032451</v>
      </c>
      <c r="C9" s="195">
        <f t="shared" ref="C9:G9" si="0">C10+C11+C12+C15+C16+C19</f>
        <v>2690859.07</v>
      </c>
      <c r="D9" s="195">
        <f t="shared" si="0"/>
        <v>526723310.06999999</v>
      </c>
      <c r="E9" s="195">
        <f t="shared" si="0"/>
        <v>226971029.27000001</v>
      </c>
      <c r="F9" s="195">
        <f t="shared" si="0"/>
        <v>226971029.27000001</v>
      </c>
      <c r="G9" s="195">
        <f t="shared" si="0"/>
        <v>299752280.79999995</v>
      </c>
    </row>
    <row r="10" spans="1:7" x14ac:dyDescent="0.25">
      <c r="A10" s="57" t="s">
        <v>435</v>
      </c>
      <c r="B10" s="196">
        <v>524032451</v>
      </c>
      <c r="C10" s="196">
        <v>2690859.07</v>
      </c>
      <c r="D10" s="197">
        <f>B10+C10</f>
        <v>526723310.06999999</v>
      </c>
      <c r="E10" s="196">
        <v>226971029.27000001</v>
      </c>
      <c r="F10" s="196">
        <v>226971029.27000001</v>
      </c>
      <c r="G10" s="197">
        <f>D10-E10</f>
        <v>299752280.79999995</v>
      </c>
    </row>
    <row r="11" spans="1:7" ht="15.75" customHeight="1" x14ac:dyDescent="0.25">
      <c r="A11" s="57" t="s">
        <v>436</v>
      </c>
      <c r="B11" s="197">
        <v>0</v>
      </c>
      <c r="C11" s="197">
        <v>0</v>
      </c>
      <c r="D11" s="197">
        <f>B11+C11</f>
        <v>0</v>
      </c>
      <c r="E11" s="197">
        <v>0</v>
      </c>
      <c r="F11" s="197">
        <v>0</v>
      </c>
      <c r="G11" s="197">
        <f>D11-E11</f>
        <v>0</v>
      </c>
    </row>
    <row r="12" spans="1:7" x14ac:dyDescent="0.25">
      <c r="A12" s="57" t="s">
        <v>437</v>
      </c>
      <c r="B12" s="197">
        <f>B13+B14</f>
        <v>0</v>
      </c>
      <c r="C12" s="197">
        <f t="shared" ref="C12:G12" si="1">C13+C14</f>
        <v>0</v>
      </c>
      <c r="D12" s="197">
        <f t="shared" si="1"/>
        <v>0</v>
      </c>
      <c r="E12" s="197">
        <f t="shared" si="1"/>
        <v>0</v>
      </c>
      <c r="F12" s="197">
        <f t="shared" si="1"/>
        <v>0</v>
      </c>
      <c r="G12" s="197">
        <f t="shared" si="1"/>
        <v>0</v>
      </c>
    </row>
    <row r="13" spans="1:7" x14ac:dyDescent="0.25">
      <c r="A13" s="76" t="s">
        <v>438</v>
      </c>
      <c r="B13" s="197">
        <v>0</v>
      </c>
      <c r="C13" s="197">
        <v>0</v>
      </c>
      <c r="D13" s="197">
        <f>B13+C13</f>
        <v>0</v>
      </c>
      <c r="E13" s="197">
        <v>0</v>
      </c>
      <c r="F13" s="197">
        <v>0</v>
      </c>
      <c r="G13" s="197">
        <f>D13-E13</f>
        <v>0</v>
      </c>
    </row>
    <row r="14" spans="1:7" x14ac:dyDescent="0.25">
      <c r="A14" s="76" t="s">
        <v>439</v>
      </c>
      <c r="B14" s="197">
        <v>0</v>
      </c>
      <c r="C14" s="197">
        <v>0</v>
      </c>
      <c r="D14" s="197">
        <f>B14+C14</f>
        <v>0</v>
      </c>
      <c r="E14" s="197">
        <v>0</v>
      </c>
      <c r="F14" s="197">
        <v>0</v>
      </c>
      <c r="G14" s="197">
        <f>D14-E14</f>
        <v>0</v>
      </c>
    </row>
    <row r="15" spans="1:7" x14ac:dyDescent="0.25">
      <c r="A15" s="57" t="s">
        <v>440</v>
      </c>
      <c r="B15" s="197">
        <v>0</v>
      </c>
      <c r="C15" s="197">
        <v>0</v>
      </c>
      <c r="D15" s="197">
        <f>B15+C15</f>
        <v>0</v>
      </c>
      <c r="E15" s="197">
        <v>0</v>
      </c>
      <c r="F15" s="197">
        <v>0</v>
      </c>
      <c r="G15" s="197">
        <f>D15-E15</f>
        <v>0</v>
      </c>
    </row>
    <row r="16" spans="1:7" ht="30" x14ac:dyDescent="0.25">
      <c r="A16" s="58" t="s">
        <v>441</v>
      </c>
      <c r="B16" s="197">
        <f>B17+B18</f>
        <v>0</v>
      </c>
      <c r="C16" s="197">
        <f t="shared" ref="C16:G16" si="2">C17+C18</f>
        <v>0</v>
      </c>
      <c r="D16" s="197">
        <f t="shared" si="2"/>
        <v>0</v>
      </c>
      <c r="E16" s="197">
        <f t="shared" si="2"/>
        <v>0</v>
      </c>
      <c r="F16" s="197">
        <f t="shared" si="2"/>
        <v>0</v>
      </c>
      <c r="G16" s="197">
        <f t="shared" si="2"/>
        <v>0</v>
      </c>
    </row>
    <row r="17" spans="1:7" x14ac:dyDescent="0.25">
      <c r="A17" s="76" t="s">
        <v>442</v>
      </c>
      <c r="B17" s="197">
        <v>0</v>
      </c>
      <c r="C17" s="197">
        <v>0</v>
      </c>
      <c r="D17" s="197">
        <f>B17+C17</f>
        <v>0</v>
      </c>
      <c r="E17" s="197">
        <v>0</v>
      </c>
      <c r="F17" s="197">
        <v>0</v>
      </c>
      <c r="G17" s="197">
        <f>D17-E17</f>
        <v>0</v>
      </c>
    </row>
    <row r="18" spans="1:7" x14ac:dyDescent="0.25">
      <c r="A18" s="76" t="s">
        <v>443</v>
      </c>
      <c r="B18" s="197">
        <v>0</v>
      </c>
      <c r="C18" s="197">
        <v>0</v>
      </c>
      <c r="D18" s="197">
        <f>B18+C18</f>
        <v>0</v>
      </c>
      <c r="E18" s="197">
        <v>0</v>
      </c>
      <c r="F18" s="197">
        <v>0</v>
      </c>
      <c r="G18" s="197">
        <f>D18-E18</f>
        <v>0</v>
      </c>
    </row>
    <row r="19" spans="1:7" x14ac:dyDescent="0.25">
      <c r="A19" s="57" t="s">
        <v>444</v>
      </c>
      <c r="B19" s="197">
        <v>0</v>
      </c>
      <c r="C19" s="197">
        <v>0</v>
      </c>
      <c r="D19" s="197">
        <f>B19+C19</f>
        <v>0</v>
      </c>
      <c r="E19" s="197">
        <v>0</v>
      </c>
      <c r="F19" s="197">
        <v>0</v>
      </c>
      <c r="G19" s="197">
        <f>D19-E19</f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3" t="s">
        <v>445</v>
      </c>
      <c r="B21" s="195">
        <f>B22+B23+B24+B27+B28+B31</f>
        <v>0</v>
      </c>
      <c r="C21" s="195">
        <f t="shared" ref="C21:G21" si="3">C22+C23+C24+C27+C28+C31</f>
        <v>0</v>
      </c>
      <c r="D21" s="195">
        <f t="shared" si="3"/>
        <v>0</v>
      </c>
      <c r="E21" s="195">
        <f t="shared" si="3"/>
        <v>0</v>
      </c>
      <c r="F21" s="195">
        <f t="shared" si="3"/>
        <v>0</v>
      </c>
      <c r="G21" s="195">
        <f t="shared" si="3"/>
        <v>0</v>
      </c>
    </row>
    <row r="22" spans="1:7" x14ac:dyDescent="0.25">
      <c r="A22" s="57" t="s">
        <v>435</v>
      </c>
      <c r="B22" s="196">
        <v>0</v>
      </c>
      <c r="C22" s="196">
        <v>0</v>
      </c>
      <c r="D22" s="197">
        <f>B22+C22</f>
        <v>0</v>
      </c>
      <c r="E22" s="196">
        <v>0</v>
      </c>
      <c r="F22" s="196">
        <v>0</v>
      </c>
      <c r="G22" s="197">
        <f>D22-E22</f>
        <v>0</v>
      </c>
    </row>
    <row r="23" spans="1:7" x14ac:dyDescent="0.25">
      <c r="A23" s="57" t="s">
        <v>436</v>
      </c>
      <c r="B23" s="197">
        <v>0</v>
      </c>
      <c r="C23" s="197">
        <v>0</v>
      </c>
      <c r="D23" s="197">
        <f>B23+C23</f>
        <v>0</v>
      </c>
      <c r="E23" s="197">
        <v>0</v>
      </c>
      <c r="F23" s="197">
        <v>0</v>
      </c>
      <c r="G23" s="197">
        <f>D23-E23</f>
        <v>0</v>
      </c>
    </row>
    <row r="24" spans="1:7" x14ac:dyDescent="0.25">
      <c r="A24" s="57" t="s">
        <v>437</v>
      </c>
      <c r="B24" s="197">
        <f>B25+B26</f>
        <v>0</v>
      </c>
      <c r="C24" s="197">
        <f>C25+C26</f>
        <v>0</v>
      </c>
      <c r="D24" s="197">
        <f>D25+D26</f>
        <v>0</v>
      </c>
      <c r="E24" s="197">
        <f t="shared" ref="E24:G24" si="4">E25+E26</f>
        <v>0</v>
      </c>
      <c r="F24" s="197">
        <f t="shared" si="4"/>
        <v>0</v>
      </c>
      <c r="G24" s="197">
        <f t="shared" si="4"/>
        <v>0</v>
      </c>
    </row>
    <row r="25" spans="1:7" x14ac:dyDescent="0.25">
      <c r="A25" s="76" t="s">
        <v>438</v>
      </c>
      <c r="B25" s="197">
        <v>0</v>
      </c>
      <c r="C25" s="197">
        <v>0</v>
      </c>
      <c r="D25" s="197">
        <f>B25+C25</f>
        <v>0</v>
      </c>
      <c r="E25" s="197">
        <v>0</v>
      </c>
      <c r="F25" s="197">
        <v>0</v>
      </c>
      <c r="G25" s="197">
        <f>D25-E25</f>
        <v>0</v>
      </c>
    </row>
    <row r="26" spans="1:7" x14ac:dyDescent="0.25">
      <c r="A26" s="76" t="s">
        <v>439</v>
      </c>
      <c r="B26" s="197">
        <v>0</v>
      </c>
      <c r="C26" s="197">
        <v>0</v>
      </c>
      <c r="D26" s="197">
        <f>B26+C26</f>
        <v>0</v>
      </c>
      <c r="E26" s="197">
        <v>0</v>
      </c>
      <c r="F26" s="197">
        <v>0</v>
      </c>
      <c r="G26" s="197">
        <f>D26-E26</f>
        <v>0</v>
      </c>
    </row>
    <row r="27" spans="1:7" x14ac:dyDescent="0.25">
      <c r="A27" s="57" t="s">
        <v>440</v>
      </c>
      <c r="B27" s="197">
        <v>0</v>
      </c>
      <c r="C27" s="197">
        <v>0</v>
      </c>
      <c r="D27" s="197">
        <f>B27+C27</f>
        <v>0</v>
      </c>
      <c r="E27" s="197">
        <v>0</v>
      </c>
      <c r="F27" s="197">
        <v>0</v>
      </c>
      <c r="G27" s="197">
        <f>D27-E27</f>
        <v>0</v>
      </c>
    </row>
    <row r="28" spans="1:7" ht="30" x14ac:dyDescent="0.25">
      <c r="A28" s="58" t="s">
        <v>441</v>
      </c>
      <c r="B28" s="197">
        <f>B29+B30</f>
        <v>0</v>
      </c>
      <c r="C28" s="197">
        <f t="shared" ref="C28:G28" si="5">C29+C30</f>
        <v>0</v>
      </c>
      <c r="D28" s="197">
        <f t="shared" si="5"/>
        <v>0</v>
      </c>
      <c r="E28" s="197">
        <f t="shared" si="5"/>
        <v>0</v>
      </c>
      <c r="F28" s="197">
        <f t="shared" si="5"/>
        <v>0</v>
      </c>
      <c r="G28" s="197">
        <f t="shared" si="5"/>
        <v>0</v>
      </c>
    </row>
    <row r="29" spans="1:7" x14ac:dyDescent="0.25">
      <c r="A29" s="76" t="s">
        <v>442</v>
      </c>
      <c r="B29" s="197">
        <v>0</v>
      </c>
      <c r="C29" s="197">
        <v>0</v>
      </c>
      <c r="D29" s="197">
        <f>B29+C29</f>
        <v>0</v>
      </c>
      <c r="E29" s="197">
        <v>0</v>
      </c>
      <c r="F29" s="197">
        <v>0</v>
      </c>
      <c r="G29" s="197">
        <f>D29-E29</f>
        <v>0</v>
      </c>
    </row>
    <row r="30" spans="1:7" x14ac:dyDescent="0.25">
      <c r="A30" s="76" t="s">
        <v>443</v>
      </c>
      <c r="B30" s="197">
        <v>0</v>
      </c>
      <c r="C30" s="197">
        <v>0</v>
      </c>
      <c r="D30" s="197">
        <f>B30+C30</f>
        <v>0</v>
      </c>
      <c r="E30" s="197">
        <v>0</v>
      </c>
      <c r="F30" s="197">
        <v>0</v>
      </c>
      <c r="G30" s="197">
        <f>D30-E30</f>
        <v>0</v>
      </c>
    </row>
    <row r="31" spans="1:7" x14ac:dyDescent="0.25">
      <c r="A31" s="57" t="s">
        <v>444</v>
      </c>
      <c r="B31" s="197">
        <v>0</v>
      </c>
      <c r="C31" s="197">
        <v>0</v>
      </c>
      <c r="D31" s="197">
        <f>B31+C31</f>
        <v>0</v>
      </c>
      <c r="E31" s="197">
        <v>0</v>
      </c>
      <c r="F31" s="197">
        <v>0</v>
      </c>
      <c r="G31" s="197">
        <f>D31-E31</f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446</v>
      </c>
      <c r="B33" s="195">
        <f>B9+B21</f>
        <v>524032451</v>
      </c>
      <c r="C33" s="195">
        <f t="shared" ref="C33:G33" si="6">C9+C21</f>
        <v>2690859.07</v>
      </c>
      <c r="D33" s="195">
        <f t="shared" si="6"/>
        <v>526723310.06999999</v>
      </c>
      <c r="E33" s="195">
        <f t="shared" si="6"/>
        <v>226971029.27000001</v>
      </c>
      <c r="F33" s="195">
        <f t="shared" si="6"/>
        <v>226971029.27000001</v>
      </c>
      <c r="G33" s="195">
        <f t="shared" si="6"/>
        <v>299752280.79999995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2024-07-24T00:49:54Z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