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2do Trimestre\2_Digitales\"/>
    </mc:Choice>
  </mc:AlternateContent>
  <xr:revisionPtr revIDLastSave="0" documentId="8_{5759F2EE-01EE-4045-B0BA-8CA5458D5E25}" xr6:coauthVersionLast="47" xr6:coauthVersionMax="47" xr10:uidLastSave="{00000000-0000-0000-0000-000000000000}"/>
  <bookViews>
    <workbookView xWindow="180" yWindow="0" windowWidth="15885" windowHeight="15585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Print_Area" localSheetId="4">'NDF-04'!$A$1:$F$14</definedName>
    <definedName name="_xlnm.Print_Area" localSheetId="5">'NDF-05'!$A$1:$F$14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D52" i="1" l="1"/>
  <c r="I78" i="1"/>
  <c r="H78" i="1"/>
  <c r="G78" i="1"/>
  <c r="F78" i="1"/>
  <c r="E78" i="1"/>
  <c r="D78" i="1"/>
  <c r="C78" i="1"/>
  <c r="I74" i="1"/>
  <c r="H74" i="1"/>
  <c r="G74" i="1"/>
  <c r="F74" i="1"/>
  <c r="E74" i="1"/>
  <c r="D74" i="1"/>
  <c r="C74" i="1"/>
  <c r="G66" i="1"/>
  <c r="F66" i="1"/>
  <c r="E66" i="1"/>
  <c r="D66" i="1"/>
  <c r="G62" i="1"/>
  <c r="F62" i="1"/>
  <c r="E62" i="1"/>
  <c r="D62" i="1"/>
  <c r="G52" i="1"/>
  <c r="F52" i="1"/>
  <c r="E52" i="1"/>
  <c r="G42" i="1"/>
  <c r="F42" i="1"/>
  <c r="E42" i="1"/>
  <c r="D42" i="1"/>
  <c r="G32" i="1"/>
  <c r="F32" i="1"/>
  <c r="E32" i="1"/>
  <c r="D32" i="1"/>
  <c r="G14" i="1"/>
  <c r="F14" i="1"/>
  <c r="E14" i="1"/>
  <c r="E13" i="1" s="1"/>
  <c r="G22" i="1"/>
  <c r="F22" i="1"/>
  <c r="E22" i="1"/>
  <c r="D22" i="1"/>
  <c r="F13" i="1" l="1"/>
  <c r="G13" i="1"/>
  <c r="G161" i="1" l="1"/>
  <c r="F161" i="1"/>
  <c r="E161" i="1"/>
  <c r="D14" i="1"/>
  <c r="D13" i="1" s="1"/>
  <c r="C13" i="1"/>
  <c r="C161" i="1" s="1"/>
  <c r="I85" i="1"/>
  <c r="I84" i="1"/>
  <c r="I83" i="1"/>
  <c r="I82" i="1"/>
  <c r="I81" i="1"/>
  <c r="I80" i="1"/>
  <c r="I79" i="1"/>
  <c r="I77" i="1"/>
  <c r="I76" i="1"/>
  <c r="I75" i="1"/>
  <c r="I72" i="1"/>
  <c r="I71" i="1"/>
  <c r="I70" i="1"/>
  <c r="I69" i="1"/>
  <c r="I68" i="1"/>
  <c r="I67" i="1"/>
  <c r="I65" i="1"/>
  <c r="I63" i="1"/>
  <c r="I61" i="1"/>
  <c r="I60" i="1"/>
  <c r="I59" i="1"/>
  <c r="I57" i="1"/>
  <c r="I56" i="1"/>
  <c r="I55" i="1"/>
  <c r="I51" i="1"/>
  <c r="I50" i="1"/>
  <c r="I49" i="1"/>
  <c r="I48" i="1"/>
  <c r="I47" i="1"/>
  <c r="I45" i="1"/>
  <c r="I44" i="1"/>
  <c r="I43" i="1"/>
  <c r="I30" i="1"/>
  <c r="I25" i="1"/>
  <c r="H85" i="1"/>
  <c r="H84" i="1"/>
  <c r="H83" i="1"/>
  <c r="H82" i="1"/>
  <c r="H81" i="1"/>
  <c r="H80" i="1"/>
  <c r="H79" i="1"/>
  <c r="H77" i="1"/>
  <c r="H76" i="1"/>
  <c r="H75" i="1"/>
  <c r="H66" i="1"/>
  <c r="H72" i="1"/>
  <c r="H71" i="1"/>
  <c r="H70" i="1"/>
  <c r="H69" i="1"/>
  <c r="H68" i="1"/>
  <c r="H67" i="1"/>
  <c r="H65" i="1"/>
  <c r="H64" i="1"/>
  <c r="H62" i="1" s="1"/>
  <c r="H63" i="1"/>
  <c r="H61" i="1"/>
  <c r="H60" i="1"/>
  <c r="H59" i="1"/>
  <c r="H58" i="1"/>
  <c r="I58" i="1" s="1"/>
  <c r="H57" i="1"/>
  <c r="H56" i="1"/>
  <c r="H55" i="1"/>
  <c r="H54" i="1"/>
  <c r="I54" i="1" s="1"/>
  <c r="H53" i="1"/>
  <c r="I53" i="1" s="1"/>
  <c r="H51" i="1"/>
  <c r="H50" i="1"/>
  <c r="H49" i="1"/>
  <c r="H48" i="1"/>
  <c r="H47" i="1"/>
  <c r="H46" i="1"/>
  <c r="H42" i="1" s="1"/>
  <c r="H45" i="1"/>
  <c r="H44" i="1"/>
  <c r="H43" i="1"/>
  <c r="H41" i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H29" i="1"/>
  <c r="I29" i="1" s="1"/>
  <c r="H28" i="1"/>
  <c r="I28" i="1" s="1"/>
  <c r="H27" i="1"/>
  <c r="I27" i="1" s="1"/>
  <c r="H26" i="1"/>
  <c r="I26" i="1" s="1"/>
  <c r="H25" i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C66" i="1"/>
  <c r="C62" i="1"/>
  <c r="C52" i="1"/>
  <c r="C42" i="1"/>
  <c r="C32" i="1"/>
  <c r="C22" i="1"/>
  <c r="C14" i="1"/>
  <c r="I64" i="1" l="1"/>
  <c r="I62" i="1" s="1"/>
  <c r="I73" i="1"/>
  <c r="H22" i="1"/>
  <c r="I46" i="1"/>
  <c r="I42" i="1" s="1"/>
  <c r="H32" i="1"/>
  <c r="I41" i="1"/>
  <c r="I22" i="1"/>
  <c r="H14" i="1"/>
  <c r="I15" i="1"/>
  <c r="I52" i="1"/>
  <c r="H52" i="1"/>
  <c r="D161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6" i="1" s="1"/>
  <c r="B3" i="6"/>
  <c r="B1" i="6"/>
  <c r="I14" i="1" l="1"/>
  <c r="I66" i="1"/>
  <c r="I32" i="1"/>
  <c r="H13" i="1"/>
  <c r="H161" i="1" s="1"/>
  <c r="I13" i="1" l="1"/>
  <c r="I161" i="1" s="1"/>
</calcChain>
</file>

<file path=xl/sharedStrings.xml><?xml version="1.0" encoding="utf-8"?>
<sst xmlns="http://schemas.openxmlformats.org/spreadsheetml/2006/main" count="229" uniqueCount="127">
  <si>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</si>
  <si>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</si>
  <si>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</si>
  <si>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</si>
  <si>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</si>
  <si>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</si>
  <si>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</si>
  <si>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</si>
  <si>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</si>
  <si>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</si>
  <si>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</si>
  <si>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</si>
  <si>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</si>
  <si>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</si>
  <si>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</si>
  <si>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</si>
  <si>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</si>
  <si>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</si>
  <si>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</si>
  <si>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</si>
  <si>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</si>
  <si>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</si>
  <si>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</si>
  <si>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</si>
  <si>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</si>
  <si>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</si>
  <si>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</si>
  <si>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</si>
  <si>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</si>
  <si>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</si>
  <si>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</si>
  <si>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</si>
  <si>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</si>
  <si>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</si>
  <si>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</si>
  <si>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</si>
  <si>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</si>
  <si>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</si>
  <si>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</si>
  <si>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</si>
  <si>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</si>
  <si>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</si>
  <si>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</si>
  <si>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</si>
  <si>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</si>
  <si>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</si>
  <si>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</si>
  <si>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</si>
  <si>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</si>
  <si>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</si>
  <si>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</si>
  <si>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</si>
  <si>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</si>
  <si>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</si>
  <si>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</si>
  <si>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</si>
  <si>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</si>
  <si>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</si>
  <si>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</si>
  <si>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</si>
  <si>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</si>
  <si>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</si>
  <si>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</si>
  <si>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</si>
  <si>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</si>
  <si>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</si>
  <si>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</si>
  <si>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</si>
  <si>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</si>
  <si>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</si>
  <si>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</si>
  <si>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</si>
  <si>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</si>
  <si>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</si>
  <si>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</si>
  <si>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</si>
  <si>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</si>
  <si>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</si>
  <si>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</si>
  <si>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</si>
  <si>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</si>
  <si>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</si>
  <si>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</si>
  <si>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</si>
  <si>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</si>
  <si>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</si>
  <si>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</si>
  <si>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</si>
  <si>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</si>
  <si>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</si>
  <si>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</si>
  <si>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</si>
  <si>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</si>
  <si>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</si>
  <si>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</si>
  <si>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</si>
  <si>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</si>
  <si>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</si>
  <si>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</si>
  <si>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</si>
  <si>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</si>
  <si>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</si>
  <si>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</si>
  <si>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</si>
  <si>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</si>
  <si>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</si>
  <si>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</si>
  <si>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</si>
  <si>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</si>
  <si>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</si>
  <si>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</si>
  <si>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</si>
  <si>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</si>
  <si>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</si>
  <si>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</si>
  <si>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</si>
  <si>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</si>
  <si>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</si>
  <si>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</si>
  <si>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</si>
  <si>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Poder Legislativo del Estado de Guanajuato</t>
  </si>
  <si>
    <t>No Aplica debido a que, el Poder Legislativo tiene un Balance Presupuestario de Recursos Disponibles Sostenible.</t>
  </si>
  <si>
    <t>Nada que manifestar en este periodo por no tratarse de cierre de ejercicio</t>
  </si>
  <si>
    <t>Al Poder Legislativo No le Aplica, debido a que no contrato Deuda Pública y Obligaciones de acuerdo con lo que establece la LDF.</t>
  </si>
  <si>
    <t>El Poder Legislativo del Estado de Guanajuato no tiene obligaciones conforme lo referido en este punto.</t>
  </si>
  <si>
    <t>El Poder Legislativo del Estado de Guanajuato no tiene convenios de Deuda Garantizada, por lo tanto, No le Aplica este punto.</t>
  </si>
  <si>
    <t>Correspondiente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</si>
</sst>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1" fillId="0" borderId="0"/>
    <xf numFmtId="0" fontId="12" fillId="0" borderId="0"/>
    <xf numFmtId="0" fontId="4" fillId="0" borderId="0"/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3" fillId="0" borderId="0" xfId="3" applyFont="1"/>
    <xf numFmtId="0" fontId="14" fillId="0" borderId="0" xfId="1" applyFont="1"/>
    <xf numFmtId="4" fontId="2" fillId="0" borderId="0" xfId="0" applyNumberFormat="1" applyFont="1"/>
    <xf numFmtId="0" fontId="15" fillId="0" borderId="0" xfId="0" applyFont="1"/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43" fontId="2" fillId="0" borderId="0" xfId="6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7">
    <cellStyle name="Hipervínculo" xfId="1" builtinId="8"/>
    <cellStyle name="Millares" xfId="6" builtinId="3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7</xdr:row>
      <xdr:rowOff>0</xdr:rowOff>
    </xdr:from>
    <xdr:to>
      <xdr:col>8</xdr:col>
      <xdr:colOff>771525</xdr:colOff>
      <xdr:row>9</xdr:row>
      <xdr:rowOff>66674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2CDE2-74D9-422F-A29F-BC054919F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000125"/>
          <a:ext cx="1095375" cy="58102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6</xdr:row>
      <xdr:rowOff>46490</xdr:rowOff>
    </xdr:from>
    <xdr:to>
      <xdr:col>1</xdr:col>
      <xdr:colOff>1571625</xdr:colOff>
      <xdr:row>9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201D2D0-0007-4898-95B4-A2FD66B85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903740"/>
          <a:ext cx="1428750" cy="734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showGridLines="0" tabSelected="1" workbookViewId="0">
      <selection activeCell="B29" sqref="B29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120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126</v>
      </c>
      <c r="B3" s="24"/>
      <c r="C3" s="25" t="s">
        <v>4</v>
      </c>
      <c r="D3" s="27">
        <v>2</v>
      </c>
    </row>
    <row r="4" spans="1:4" x14ac:dyDescent="0.2">
      <c r="A4" s="53" t="s">
        <v>5</v>
      </c>
      <c r="B4" s="54"/>
      <c r="C4" s="28"/>
      <c r="D4" s="29"/>
    </row>
    <row r="5" spans="1:4" x14ac:dyDescent="0.2">
      <c r="A5" s="50" t="s">
        <v>6</v>
      </c>
      <c r="B5" s="51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5" t="str">
        <f>'Notas de Disciplina Financiera'!A1</f>
        <v>Poder Legislativo del Estado de Guanajuato</v>
      </c>
      <c r="C1" s="55"/>
      <c r="D1" s="55"/>
      <c r="E1" s="38" t="s">
        <v>0</v>
      </c>
      <c r="F1" s="39">
        <f>'Notas de Disciplina Financiera'!D1</f>
        <v>2024</v>
      </c>
    </row>
    <row r="2" spans="1:6" x14ac:dyDescent="0.2">
      <c r="B2" s="55" t="s">
        <v>1</v>
      </c>
      <c r="C2" s="55"/>
      <c r="D2" s="55"/>
      <c r="E2" s="38" t="s">
        <v>2</v>
      </c>
      <c r="F2" s="39" t="str">
        <f>'Notas de Disciplina Financiera'!D2</f>
        <v>Trimestral</v>
      </c>
    </row>
    <row r="3" spans="1:6" x14ac:dyDescent="0.2">
      <c r="B3" s="55" t="str">
        <f>'Notas de Disciplina Financiera'!A3</f>
        <v>Correspondiente del 01 de enero al 30 de junio de 2024</v>
      </c>
      <c r="C3" s="55"/>
      <c r="D3" s="55"/>
      <c r="E3" s="38" t="s">
        <v>4</v>
      </c>
      <c r="F3" s="39">
        <f>'Notas de Disciplina Financiera'!D3</f>
        <v>2</v>
      </c>
    </row>
    <row r="5" spans="1:6" x14ac:dyDescent="0.2">
      <c r="B5" s="41"/>
      <c r="C5" s="41" t="s">
        <v>10</v>
      </c>
    </row>
    <row r="7" spans="1:6" x14ac:dyDescent="0.2">
      <c r="B7" s="1" t="s">
        <v>21</v>
      </c>
    </row>
    <row r="8" spans="1:6" x14ac:dyDescent="0.2">
      <c r="B8" s="1" t="s">
        <v>22</v>
      </c>
    </row>
    <row r="9" spans="1:6" ht="12.75" x14ac:dyDescent="0.2">
      <c r="A9" s="40"/>
      <c r="B9" s="56" t="s">
        <v>121</v>
      </c>
      <c r="C9" s="56"/>
      <c r="D9" s="56"/>
      <c r="E9" s="56"/>
      <c r="F9" s="56"/>
    </row>
    <row r="16" spans="1:6" x14ac:dyDescent="0.2">
      <c r="C16" s="47"/>
    </row>
    <row r="17" spans="3:3" x14ac:dyDescent="0.2">
      <c r="C17" s="46"/>
    </row>
  </sheetData>
  <mergeCells count="4">
    <mergeCell ref="B1:D1"/>
    <mergeCell ref="B2:D2"/>
    <mergeCell ref="B3:D3"/>
    <mergeCell ref="B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K162"/>
  <sheetViews>
    <sheetView showGridLines="0" topLeftCell="C1" zoomScaleNormal="100" workbookViewId="0">
      <selection activeCell="H21" sqref="H21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14.33203125" style="1" bestFit="1" customWidth="1"/>
    <col min="11" max="11" width="14" style="1" bestFit="1" customWidth="1"/>
    <col min="12" max="16384" width="12" style="1"/>
  </cols>
  <sheetData>
    <row r="1" spans="1:11" x14ac:dyDescent="0.2">
      <c r="B1" s="55" t="str">
        <f>'Notas de Disciplina Financiera'!A1</f>
        <v>Poder Legislativo del Estado de Guanajuato</v>
      </c>
      <c r="C1" s="55"/>
      <c r="D1" s="55"/>
      <c r="E1" s="38" t="s">
        <v>0</v>
      </c>
      <c r="F1" s="39">
        <f>'Notas de Disciplina Financiera'!D1</f>
        <v>2024</v>
      </c>
    </row>
    <row r="2" spans="1:11" x14ac:dyDescent="0.2">
      <c r="B2" s="55" t="s">
        <v>1</v>
      </c>
      <c r="C2" s="55"/>
      <c r="D2" s="55"/>
      <c r="E2" s="38" t="s">
        <v>2</v>
      </c>
      <c r="F2" s="39" t="str">
        <f>'Notas de Disciplina Financiera'!D2</f>
        <v>Trimestral</v>
      </c>
    </row>
    <row r="3" spans="1:11" x14ac:dyDescent="0.2">
      <c r="B3" s="55" t="str">
        <f>'Notas de Disciplina Financiera'!A3</f>
        <v>Correspondiente del 01 de enero al 30 de junio de 2024</v>
      </c>
      <c r="C3" s="55"/>
      <c r="D3" s="55"/>
      <c r="E3" s="38" t="s">
        <v>4</v>
      </c>
      <c r="F3" s="39">
        <f>'Notas de Disciplina Financiera'!D3</f>
        <v>2</v>
      </c>
    </row>
    <row r="5" spans="1:11" x14ac:dyDescent="0.2">
      <c r="B5" s="41" t="s">
        <v>23</v>
      </c>
    </row>
    <row r="6" spans="1:11" x14ac:dyDescent="0.2">
      <c r="B6" s="62" t="str">
        <f>B1</f>
        <v>Poder Legislativo del Estado de Guanajuato</v>
      </c>
      <c r="C6" s="62"/>
      <c r="D6" s="62"/>
      <c r="E6" s="62"/>
      <c r="F6" s="62"/>
      <c r="G6" s="62"/>
      <c r="H6" s="62"/>
      <c r="I6" s="62"/>
    </row>
    <row r="7" spans="1:11" x14ac:dyDescent="0.2">
      <c r="B7" s="57" t="s">
        <v>24</v>
      </c>
      <c r="C7" s="57"/>
      <c r="D7" s="57"/>
      <c r="E7" s="57"/>
      <c r="F7" s="57"/>
      <c r="G7" s="57"/>
      <c r="H7" s="57"/>
      <c r="I7" s="57"/>
    </row>
    <row r="8" spans="1:11" x14ac:dyDescent="0.2">
      <c r="B8" s="57" t="s">
        <v>25</v>
      </c>
      <c r="C8" s="57"/>
      <c r="D8" s="57"/>
      <c r="E8" s="57"/>
      <c r="F8" s="57"/>
      <c r="G8" s="57"/>
      <c r="H8" s="57"/>
      <c r="I8" s="57"/>
    </row>
    <row r="9" spans="1:11" ht="29.25" customHeight="1" x14ac:dyDescent="0.2">
      <c r="B9" s="57" t="str">
        <f>B3</f>
        <v>Correspondiente del 01 de enero al 30 de junio de 2024</v>
      </c>
      <c r="C9" s="57"/>
      <c r="D9" s="57"/>
      <c r="E9" s="57"/>
      <c r="F9" s="57"/>
      <c r="G9" s="57"/>
      <c r="H9" s="57"/>
      <c r="I9" s="57"/>
    </row>
    <row r="10" spans="1:11" ht="22.5" customHeight="1" x14ac:dyDescent="0.2">
      <c r="B10" s="58" t="s">
        <v>26</v>
      </c>
      <c r="C10" s="58"/>
      <c r="D10" s="58"/>
      <c r="E10" s="58"/>
      <c r="F10" s="58"/>
      <c r="G10" s="58"/>
      <c r="H10" s="58"/>
      <c r="I10" s="58"/>
    </row>
    <row r="11" spans="1:11" x14ac:dyDescent="0.2">
      <c r="B11" s="9"/>
      <c r="C11" s="9"/>
      <c r="D11" s="59" t="s">
        <v>27</v>
      </c>
      <c r="E11" s="60"/>
      <c r="F11" s="60"/>
      <c r="G11" s="60"/>
      <c r="H11" s="61"/>
      <c r="I11" s="9"/>
    </row>
    <row r="12" spans="1:11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11" x14ac:dyDescent="0.2">
      <c r="A13" s="40"/>
      <c r="B13" s="13" t="s">
        <v>36</v>
      </c>
      <c r="C13" s="3">
        <f>+C14+C22+C32+C42+C52+C66+C74+C78</f>
        <v>731985912</v>
      </c>
      <c r="D13" s="3">
        <f t="shared" ref="D13:I13" si="0">+D14+D22+D32+D42+D52+D66+D74+D78+D62</f>
        <v>22684374.300000001</v>
      </c>
      <c r="E13" s="3">
        <f t="shared" si="0"/>
        <v>0</v>
      </c>
      <c r="F13" s="3">
        <f t="shared" si="0"/>
        <v>151211553.59999999</v>
      </c>
      <c r="G13" s="3">
        <f t="shared" si="0"/>
        <v>151211553.60000002</v>
      </c>
      <c r="H13" s="3">
        <f t="shared" si="0"/>
        <v>22684374.299999982</v>
      </c>
      <c r="I13" s="3">
        <f t="shared" si="0"/>
        <v>754670286.29999983</v>
      </c>
      <c r="K13" s="48"/>
    </row>
    <row r="14" spans="1:11" x14ac:dyDescent="0.2">
      <c r="B14" s="17" t="s">
        <v>37</v>
      </c>
      <c r="C14" s="3">
        <f t="shared" ref="C14:I14" si="1">+C15+C16+C17+C18+C19+C20+C21</f>
        <v>510812483</v>
      </c>
      <c r="D14" s="3">
        <f t="shared" si="1"/>
        <v>2636226.9699999997</v>
      </c>
      <c r="E14" s="3">
        <f t="shared" si="1"/>
        <v>0</v>
      </c>
      <c r="F14" s="3">
        <f t="shared" si="1"/>
        <v>116148028.31</v>
      </c>
      <c r="G14" s="3">
        <f t="shared" si="1"/>
        <v>116148028.31000002</v>
      </c>
      <c r="H14" s="3">
        <f t="shared" si="1"/>
        <v>2636226.9699999811</v>
      </c>
      <c r="I14" s="3">
        <f t="shared" si="1"/>
        <v>513448709.96999991</v>
      </c>
      <c r="J14" s="48"/>
    </row>
    <row r="15" spans="1:11" x14ac:dyDescent="0.2">
      <c r="B15" s="16" t="s">
        <v>38</v>
      </c>
      <c r="C15" s="4">
        <v>102575051</v>
      </c>
      <c r="D15" s="4">
        <v>0</v>
      </c>
      <c r="E15" s="4">
        <v>0</v>
      </c>
      <c r="F15" s="4">
        <v>9190774.8500000052</v>
      </c>
      <c r="G15" s="4">
        <v>9007032.8400000017</v>
      </c>
      <c r="H15" s="4">
        <f>+D15-E15+F15-G15</f>
        <v>183742.0100000035</v>
      </c>
      <c r="I15" s="4">
        <f t="shared" ref="I15:I21" si="2">+C15+H15</f>
        <v>102758793.01000001</v>
      </c>
      <c r="J15" s="48"/>
    </row>
    <row r="16" spans="1:11" x14ac:dyDescent="0.2">
      <c r="B16" s="16" t="s">
        <v>39</v>
      </c>
      <c r="C16" s="4">
        <v>27965767</v>
      </c>
      <c r="D16" s="4">
        <v>0</v>
      </c>
      <c r="E16" s="4">
        <v>0</v>
      </c>
      <c r="F16" s="4">
        <v>24495400.760000002</v>
      </c>
      <c r="G16" s="4">
        <v>17480538.950000007</v>
      </c>
      <c r="H16" s="4">
        <f t="shared" ref="H16:H21" si="3">+D16-E16+F16-G16</f>
        <v>7014861.8099999949</v>
      </c>
      <c r="I16" s="4">
        <f t="shared" si="2"/>
        <v>34980628.809999995</v>
      </c>
      <c r="J16" s="48"/>
    </row>
    <row r="17" spans="2:10" x14ac:dyDescent="0.2">
      <c r="B17" s="16" t="s">
        <v>40</v>
      </c>
      <c r="C17" s="4">
        <v>170039207</v>
      </c>
      <c r="D17" s="4">
        <v>0</v>
      </c>
      <c r="E17" s="4">
        <v>0</v>
      </c>
      <c r="F17" s="4">
        <v>15262301.269999996</v>
      </c>
      <c r="G17" s="4">
        <v>16431851.990000013</v>
      </c>
      <c r="H17" s="4">
        <f t="shared" si="3"/>
        <v>-1169550.7200000174</v>
      </c>
      <c r="I17" s="4">
        <f t="shared" si="2"/>
        <v>168869656.27999997</v>
      </c>
      <c r="J17" s="48"/>
    </row>
    <row r="18" spans="2:10" x14ac:dyDescent="0.2">
      <c r="B18" s="16" t="s">
        <v>41</v>
      </c>
      <c r="C18" s="4">
        <v>40304624</v>
      </c>
      <c r="D18" s="4">
        <v>0</v>
      </c>
      <c r="E18" s="4">
        <v>0</v>
      </c>
      <c r="F18" s="4">
        <v>6908665.1699999981</v>
      </c>
      <c r="G18" s="4">
        <v>8153912.0599999968</v>
      </c>
      <c r="H18" s="4">
        <f t="shared" si="3"/>
        <v>-1245246.8899999987</v>
      </c>
      <c r="I18" s="4">
        <f t="shared" si="2"/>
        <v>39059377.109999999</v>
      </c>
      <c r="J18" s="48"/>
    </row>
    <row r="19" spans="2:10" x14ac:dyDescent="0.2">
      <c r="B19" s="16" t="s">
        <v>42</v>
      </c>
      <c r="C19" s="4">
        <v>154322252</v>
      </c>
      <c r="D19" s="4">
        <v>2636226.9699999997</v>
      </c>
      <c r="E19" s="4">
        <v>0</v>
      </c>
      <c r="F19" s="4">
        <v>39440007.030000009</v>
      </c>
      <c r="G19" s="4">
        <v>30124403.880000021</v>
      </c>
      <c r="H19" s="4">
        <f t="shared" si="3"/>
        <v>11951830.119999986</v>
      </c>
      <c r="I19" s="4">
        <f t="shared" si="2"/>
        <v>166274082.11999997</v>
      </c>
      <c r="J19" s="48"/>
    </row>
    <row r="20" spans="2:10" x14ac:dyDescent="0.2">
      <c r="B20" s="16" t="s">
        <v>43</v>
      </c>
      <c r="C20" s="4">
        <v>15530033</v>
      </c>
      <c r="D20" s="4">
        <v>0</v>
      </c>
      <c r="E20" s="4">
        <v>0</v>
      </c>
      <c r="F20" s="4">
        <v>20714848.339999989</v>
      </c>
      <c r="G20" s="4">
        <v>34815312.829999976</v>
      </c>
      <c r="H20" s="4">
        <f t="shared" si="3"/>
        <v>-14100464.489999987</v>
      </c>
      <c r="I20" s="4">
        <f t="shared" si="2"/>
        <v>1429568.5100000128</v>
      </c>
      <c r="J20" s="48"/>
    </row>
    <row r="21" spans="2:10" x14ac:dyDescent="0.2">
      <c r="B21" s="16" t="s">
        <v>44</v>
      </c>
      <c r="C21" s="4">
        <v>75549</v>
      </c>
      <c r="D21" s="4">
        <v>0</v>
      </c>
      <c r="E21" s="4">
        <v>0</v>
      </c>
      <c r="F21" s="4">
        <v>136030.88999999993</v>
      </c>
      <c r="G21" s="4">
        <v>134975.75999999998</v>
      </c>
      <c r="H21" s="4">
        <f t="shared" si="3"/>
        <v>1055.1299999999464</v>
      </c>
      <c r="I21" s="4">
        <f t="shared" si="2"/>
        <v>76604.129999999946</v>
      </c>
      <c r="J21" s="48"/>
    </row>
    <row r="22" spans="2:10" x14ac:dyDescent="0.2">
      <c r="B22" s="17" t="s">
        <v>45</v>
      </c>
      <c r="C22" s="3">
        <f t="shared" ref="C22:I22" si="4">+C23+C24+C25+C26+C27+C28+C29+C30+C31</f>
        <v>20766825</v>
      </c>
      <c r="D22" s="3">
        <f t="shared" si="4"/>
        <v>797616.11</v>
      </c>
      <c r="E22" s="3">
        <f t="shared" si="4"/>
        <v>0</v>
      </c>
      <c r="F22" s="3">
        <f t="shared" si="4"/>
        <v>5044602.8699999992</v>
      </c>
      <c r="G22" s="3">
        <f t="shared" si="4"/>
        <v>4225720.8899999997</v>
      </c>
      <c r="H22" s="3">
        <f t="shared" si="4"/>
        <v>1616498.0900000003</v>
      </c>
      <c r="I22" s="3">
        <f t="shared" si="4"/>
        <v>22383323.089999996</v>
      </c>
      <c r="J22" s="48"/>
    </row>
    <row r="23" spans="2:10" x14ac:dyDescent="0.2">
      <c r="B23" s="16" t="s">
        <v>46</v>
      </c>
      <c r="C23" s="4">
        <v>4703416</v>
      </c>
      <c r="D23" s="4">
        <v>0</v>
      </c>
      <c r="E23" s="4">
        <v>0</v>
      </c>
      <c r="F23" s="4">
        <v>1536584.8499999996</v>
      </c>
      <c r="G23" s="4">
        <v>1814742.1499999994</v>
      </c>
      <c r="H23" s="4">
        <f t="shared" ref="H23:H31" si="5">+D23-E23+F23-G23</f>
        <v>-278157.29999999981</v>
      </c>
      <c r="I23" s="4">
        <f t="shared" ref="I23:I31" si="6">+C23+H23</f>
        <v>4425258.7</v>
      </c>
      <c r="J23" s="48"/>
    </row>
    <row r="24" spans="2:10" x14ac:dyDescent="0.2">
      <c r="B24" s="16" t="s">
        <v>47</v>
      </c>
      <c r="C24" s="4">
        <v>7355296</v>
      </c>
      <c r="D24" s="4">
        <v>0</v>
      </c>
      <c r="E24" s="4">
        <v>0</v>
      </c>
      <c r="F24" s="4">
        <v>1575279.4200000002</v>
      </c>
      <c r="G24" s="4">
        <v>1087545.2200000002</v>
      </c>
      <c r="H24" s="4">
        <f t="shared" si="5"/>
        <v>487734.19999999995</v>
      </c>
      <c r="I24" s="4">
        <f t="shared" si="6"/>
        <v>7843030.2000000002</v>
      </c>
      <c r="J24" s="48"/>
    </row>
    <row r="25" spans="2:10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48"/>
    </row>
    <row r="26" spans="2:10" x14ac:dyDescent="0.2">
      <c r="B26" s="16" t="s">
        <v>49</v>
      </c>
      <c r="C26" s="4">
        <v>935081</v>
      </c>
      <c r="D26" s="4">
        <v>0</v>
      </c>
      <c r="E26" s="4">
        <v>0</v>
      </c>
      <c r="F26" s="4">
        <v>612125.02</v>
      </c>
      <c r="G26" s="4">
        <v>263609.07999999996</v>
      </c>
      <c r="H26" s="4">
        <f t="shared" si="5"/>
        <v>348515.94000000006</v>
      </c>
      <c r="I26" s="4">
        <f t="shared" si="6"/>
        <v>1283596.94</v>
      </c>
      <c r="J26" s="48"/>
    </row>
    <row r="27" spans="2:10" x14ac:dyDescent="0.2">
      <c r="B27" s="16" t="s">
        <v>50</v>
      </c>
      <c r="C27" s="4">
        <v>394570</v>
      </c>
      <c r="D27" s="4">
        <v>0</v>
      </c>
      <c r="E27" s="4">
        <v>0</v>
      </c>
      <c r="F27" s="4">
        <v>30191.519999999993</v>
      </c>
      <c r="G27" s="4">
        <v>58155.979999999996</v>
      </c>
      <c r="H27" s="4">
        <f t="shared" si="5"/>
        <v>-27964.460000000003</v>
      </c>
      <c r="I27" s="4">
        <f t="shared" si="6"/>
        <v>366605.54</v>
      </c>
      <c r="J27" s="48"/>
    </row>
    <row r="28" spans="2:10" x14ac:dyDescent="0.2">
      <c r="B28" s="16" t="s">
        <v>51</v>
      </c>
      <c r="C28" s="4">
        <v>3946292</v>
      </c>
      <c r="D28" s="4">
        <v>0</v>
      </c>
      <c r="E28" s="4">
        <v>0</v>
      </c>
      <c r="F28" s="4">
        <v>292925.51</v>
      </c>
      <c r="G28" s="4">
        <v>383472.58</v>
      </c>
      <c r="H28" s="4">
        <f t="shared" si="5"/>
        <v>-90547.07</v>
      </c>
      <c r="I28" s="4">
        <f t="shared" si="6"/>
        <v>3855744.93</v>
      </c>
      <c r="J28" s="48"/>
    </row>
    <row r="29" spans="2:10" x14ac:dyDescent="0.2">
      <c r="B29" s="16" t="s">
        <v>52</v>
      </c>
      <c r="C29" s="4">
        <v>1046117</v>
      </c>
      <c r="D29" s="4">
        <v>797616.11</v>
      </c>
      <c r="E29" s="4">
        <v>0</v>
      </c>
      <c r="F29" s="4">
        <v>376044.39</v>
      </c>
      <c r="G29" s="4">
        <v>189063.83</v>
      </c>
      <c r="H29" s="4">
        <f t="shared" si="5"/>
        <v>984596.67</v>
      </c>
      <c r="I29" s="4">
        <f t="shared" si="6"/>
        <v>2030713.67</v>
      </c>
      <c r="J29" s="48"/>
    </row>
    <row r="30" spans="2:10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48"/>
    </row>
    <row r="31" spans="2:10" x14ac:dyDescent="0.2">
      <c r="B31" s="16" t="s">
        <v>54</v>
      </c>
      <c r="C31" s="4">
        <v>2386053</v>
      </c>
      <c r="D31" s="4">
        <v>0</v>
      </c>
      <c r="E31" s="4">
        <v>0</v>
      </c>
      <c r="F31" s="4">
        <v>621452.16</v>
      </c>
      <c r="G31" s="4">
        <v>429132.04999999993</v>
      </c>
      <c r="H31" s="4">
        <f t="shared" si="5"/>
        <v>192320.1100000001</v>
      </c>
      <c r="I31" s="4">
        <f t="shared" si="6"/>
        <v>2578373.1100000003</v>
      </c>
      <c r="J31" s="48"/>
    </row>
    <row r="32" spans="2:10" x14ac:dyDescent="0.2">
      <c r="B32" s="17" t="s">
        <v>55</v>
      </c>
      <c r="C32" s="3">
        <f t="shared" ref="C32:I32" si="7">+C33+C34+C35+C36+C37+C38+C39+C40+C41</f>
        <v>152906297</v>
      </c>
      <c r="D32" s="3">
        <f t="shared" si="7"/>
        <v>5234112.5199999996</v>
      </c>
      <c r="E32" s="3">
        <f t="shared" si="7"/>
        <v>0</v>
      </c>
      <c r="F32" s="3">
        <f t="shared" si="7"/>
        <v>18853736.140000001</v>
      </c>
      <c r="G32" s="3">
        <f t="shared" si="7"/>
        <v>18728463.579999998</v>
      </c>
      <c r="H32" s="3">
        <f t="shared" si="7"/>
        <v>5359385.08</v>
      </c>
      <c r="I32" s="3">
        <f t="shared" si="7"/>
        <v>158265682.08000001</v>
      </c>
    </row>
    <row r="33" spans="2:10" x14ac:dyDescent="0.2">
      <c r="B33" s="16" t="s">
        <v>56</v>
      </c>
      <c r="C33" s="4">
        <v>7904772</v>
      </c>
      <c r="D33" s="4">
        <v>0</v>
      </c>
      <c r="E33" s="4">
        <v>0</v>
      </c>
      <c r="F33" s="4">
        <v>1590519.2900000005</v>
      </c>
      <c r="G33" s="4">
        <v>1559010.8000000007</v>
      </c>
      <c r="H33" s="4">
        <f t="shared" ref="H33:H41" si="8">+D33-E33+F33-G33</f>
        <v>31508.489999999758</v>
      </c>
      <c r="I33" s="4">
        <f t="shared" ref="I33:I41" si="9">+C33+H33</f>
        <v>7936280.4900000002</v>
      </c>
      <c r="J33" s="48"/>
    </row>
    <row r="34" spans="2:10" x14ac:dyDescent="0.2">
      <c r="B34" s="16" t="s">
        <v>57</v>
      </c>
      <c r="C34" s="4">
        <v>9205411</v>
      </c>
      <c r="D34" s="4">
        <v>0</v>
      </c>
      <c r="E34" s="4">
        <v>0</v>
      </c>
      <c r="F34" s="4">
        <v>1819757.7999999998</v>
      </c>
      <c r="G34" s="4">
        <v>1564847.2100000002</v>
      </c>
      <c r="H34" s="4">
        <f t="shared" si="8"/>
        <v>254910.58999999962</v>
      </c>
      <c r="I34" s="4">
        <f t="shared" si="9"/>
        <v>9460321.5899999999</v>
      </c>
      <c r="J34" s="48"/>
    </row>
    <row r="35" spans="2:10" x14ac:dyDescent="0.2">
      <c r="B35" s="16" t="s">
        <v>58</v>
      </c>
      <c r="C35" s="4">
        <v>24200167</v>
      </c>
      <c r="D35" s="4">
        <v>1047547.6599999999</v>
      </c>
      <c r="E35" s="4">
        <v>0</v>
      </c>
      <c r="F35" s="4">
        <v>3211332.89</v>
      </c>
      <c r="G35" s="4">
        <v>4785210.6899999995</v>
      </c>
      <c r="H35" s="4">
        <f t="shared" si="8"/>
        <v>-526330.13999999966</v>
      </c>
      <c r="I35" s="4">
        <f t="shared" si="9"/>
        <v>23673836.859999999</v>
      </c>
      <c r="J35" s="48"/>
    </row>
    <row r="36" spans="2:10" x14ac:dyDescent="0.2">
      <c r="B36" s="16" t="s">
        <v>59</v>
      </c>
      <c r="C36" s="4">
        <v>1380987</v>
      </c>
      <c r="D36" s="4">
        <v>0</v>
      </c>
      <c r="E36" s="4">
        <v>0</v>
      </c>
      <c r="F36" s="4">
        <v>143094.76999999999</v>
      </c>
      <c r="G36" s="4">
        <v>93062.29</v>
      </c>
      <c r="H36" s="4">
        <f t="shared" si="8"/>
        <v>50032.479999999996</v>
      </c>
      <c r="I36" s="4">
        <f t="shared" si="9"/>
        <v>1431019.48</v>
      </c>
      <c r="J36" s="48"/>
    </row>
    <row r="37" spans="2:10" x14ac:dyDescent="0.2">
      <c r="B37" s="16" t="s">
        <v>60</v>
      </c>
      <c r="C37" s="4">
        <v>17105028</v>
      </c>
      <c r="D37" s="4">
        <v>4165980.44</v>
      </c>
      <c r="E37" s="4">
        <v>0</v>
      </c>
      <c r="F37" s="4">
        <v>4073438.46</v>
      </c>
      <c r="G37" s="4">
        <v>1307432.5999999999</v>
      </c>
      <c r="H37" s="4">
        <f t="shared" si="8"/>
        <v>6931986.3000000007</v>
      </c>
      <c r="I37" s="4">
        <f t="shared" si="9"/>
        <v>24037014.300000001</v>
      </c>
      <c r="J37" s="48"/>
    </row>
    <row r="38" spans="2:10" x14ac:dyDescent="0.2">
      <c r="B38" s="16" t="s">
        <v>61</v>
      </c>
      <c r="C38" s="4">
        <v>16466748</v>
      </c>
      <c r="D38" s="4">
        <v>0</v>
      </c>
      <c r="E38" s="4">
        <v>0</v>
      </c>
      <c r="F38" s="4">
        <v>931352.27</v>
      </c>
      <c r="G38" s="4">
        <v>1197111.8699999999</v>
      </c>
      <c r="H38" s="4">
        <f t="shared" si="8"/>
        <v>-265759.59999999986</v>
      </c>
      <c r="I38" s="4">
        <f t="shared" si="9"/>
        <v>16200988.4</v>
      </c>
      <c r="J38" s="48"/>
    </row>
    <row r="39" spans="2:10" x14ac:dyDescent="0.2">
      <c r="B39" s="16" t="s">
        <v>62</v>
      </c>
      <c r="C39" s="4">
        <v>4294389</v>
      </c>
      <c r="D39" s="4">
        <v>0</v>
      </c>
      <c r="E39" s="4">
        <v>0</v>
      </c>
      <c r="F39" s="4">
        <v>1093790.1599999999</v>
      </c>
      <c r="G39" s="4">
        <v>1405470</v>
      </c>
      <c r="H39" s="4">
        <f t="shared" si="8"/>
        <v>-311679.84000000008</v>
      </c>
      <c r="I39" s="4">
        <f t="shared" si="9"/>
        <v>3982709.16</v>
      </c>
      <c r="J39" s="48"/>
    </row>
    <row r="40" spans="2:10" x14ac:dyDescent="0.2">
      <c r="B40" s="16" t="s">
        <v>63</v>
      </c>
      <c r="C40" s="4">
        <v>55696304</v>
      </c>
      <c r="D40" s="4">
        <v>15952.32</v>
      </c>
      <c r="E40" s="4">
        <v>0</v>
      </c>
      <c r="F40" s="4">
        <v>3756084.5100000012</v>
      </c>
      <c r="G40" s="4">
        <v>4377663.4000000004</v>
      </c>
      <c r="H40" s="4">
        <f t="shared" si="8"/>
        <v>-605626.56999999937</v>
      </c>
      <c r="I40" s="4">
        <f t="shared" si="9"/>
        <v>55090677.43</v>
      </c>
      <c r="J40" s="48"/>
    </row>
    <row r="41" spans="2:10" x14ac:dyDescent="0.2">
      <c r="B41" s="16" t="s">
        <v>64</v>
      </c>
      <c r="C41" s="4">
        <v>16652491</v>
      </c>
      <c r="D41" s="4">
        <v>4632.1000000000058</v>
      </c>
      <c r="E41" s="4">
        <v>0</v>
      </c>
      <c r="F41" s="4">
        <v>2234365.9899999984</v>
      </c>
      <c r="G41" s="4">
        <v>2438654.7200000002</v>
      </c>
      <c r="H41" s="4">
        <f t="shared" si="8"/>
        <v>-199656.63000000175</v>
      </c>
      <c r="I41" s="4">
        <f t="shared" si="9"/>
        <v>16452834.369999997</v>
      </c>
      <c r="J41" s="48"/>
    </row>
    <row r="42" spans="2:10" x14ac:dyDescent="0.2">
      <c r="B42" s="17" t="s">
        <v>65</v>
      </c>
      <c r="C42" s="3">
        <f t="shared" ref="C42:I42" si="10">+C43+C44+C45+C46+C47+C48+C49+C50+C51</f>
        <v>30867631</v>
      </c>
      <c r="D42" s="3">
        <f t="shared" si="10"/>
        <v>0</v>
      </c>
      <c r="E42" s="3">
        <f t="shared" si="10"/>
        <v>0</v>
      </c>
      <c r="F42" s="3">
        <f t="shared" si="10"/>
        <v>2514276.91</v>
      </c>
      <c r="G42" s="3">
        <f t="shared" si="10"/>
        <v>821769.01</v>
      </c>
      <c r="H42" s="3">
        <f t="shared" si="10"/>
        <v>1692507.9000000001</v>
      </c>
      <c r="I42" s="3">
        <f t="shared" si="10"/>
        <v>32560138.899999999</v>
      </c>
    </row>
    <row r="43" spans="2:10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+D43-E43+F43-G43</f>
        <v>0</v>
      </c>
      <c r="I43" s="4">
        <f t="shared" ref="I43:I51" si="12">+C43+H43</f>
        <v>0</v>
      </c>
    </row>
    <row r="44" spans="2:10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10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10" x14ac:dyDescent="0.2">
      <c r="B46" s="16" t="s">
        <v>69</v>
      </c>
      <c r="C46" s="4">
        <v>30867631</v>
      </c>
      <c r="D46" s="4">
        <v>0</v>
      </c>
      <c r="E46" s="4">
        <v>0</v>
      </c>
      <c r="F46" s="4">
        <v>2514276.91</v>
      </c>
      <c r="G46" s="4">
        <v>821769.01</v>
      </c>
      <c r="H46" s="4">
        <f t="shared" si="11"/>
        <v>1692507.9000000001</v>
      </c>
      <c r="I46" s="4">
        <f t="shared" si="12"/>
        <v>32560138.899999999</v>
      </c>
      <c r="J46" s="48"/>
    </row>
    <row r="47" spans="2:10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10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10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10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10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10" x14ac:dyDescent="0.2">
      <c r="B52" s="17" t="s">
        <v>75</v>
      </c>
      <c r="C52" s="3">
        <f t="shared" ref="C52:I52" si="13">+C53+C54+C55+C56+C57+C58+C59+C60+C61</f>
        <v>4385092</v>
      </c>
      <c r="D52" s="3">
        <f t="shared" si="13"/>
        <v>5070919.29</v>
      </c>
      <c r="E52" s="3">
        <f t="shared" si="13"/>
        <v>0</v>
      </c>
      <c r="F52" s="3">
        <f t="shared" si="13"/>
        <v>5723946.9699999997</v>
      </c>
      <c r="G52" s="3">
        <f t="shared" si="13"/>
        <v>5095868.34</v>
      </c>
      <c r="H52" s="3">
        <f t="shared" si="13"/>
        <v>5698997.9200000009</v>
      </c>
      <c r="I52" s="3">
        <f t="shared" si="13"/>
        <v>10084089.92</v>
      </c>
    </row>
    <row r="53" spans="2:10" x14ac:dyDescent="0.2">
      <c r="B53" s="16" t="s">
        <v>76</v>
      </c>
      <c r="C53" s="4">
        <v>2394050</v>
      </c>
      <c r="D53" s="4">
        <v>4261100.09</v>
      </c>
      <c r="E53" s="4">
        <v>0</v>
      </c>
      <c r="F53" s="4">
        <v>4487293.8</v>
      </c>
      <c r="G53" s="4">
        <v>2940105.75</v>
      </c>
      <c r="H53" s="4">
        <f t="shared" ref="H53:H61" si="14">+D53-E53+F53-G53</f>
        <v>5808288.1400000006</v>
      </c>
      <c r="I53" s="4">
        <f t="shared" ref="I53:I61" si="15">+C53+H53</f>
        <v>8202338.1400000006</v>
      </c>
      <c r="J53" s="48"/>
    </row>
    <row r="54" spans="2:10" x14ac:dyDescent="0.2">
      <c r="B54" s="16" t="s">
        <v>77</v>
      </c>
      <c r="C54" s="4">
        <v>582042</v>
      </c>
      <c r="D54" s="4">
        <v>0</v>
      </c>
      <c r="E54" s="4">
        <v>0</v>
      </c>
      <c r="F54" s="4">
        <v>86097.279999999999</v>
      </c>
      <c r="G54" s="4">
        <v>514845.99</v>
      </c>
      <c r="H54" s="4">
        <f t="shared" si="14"/>
        <v>-428748.70999999996</v>
      </c>
      <c r="I54" s="4">
        <f t="shared" si="15"/>
        <v>153293.29000000004</v>
      </c>
      <c r="J54" s="48"/>
    </row>
    <row r="55" spans="2:10" x14ac:dyDescent="0.2">
      <c r="B55" s="16" t="s">
        <v>78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10" x14ac:dyDescent="0.2">
      <c r="B56" s="16" t="s">
        <v>79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14"/>
        <v>0</v>
      </c>
      <c r="I56" s="4">
        <f t="shared" si="15"/>
        <v>0</v>
      </c>
    </row>
    <row r="57" spans="2:10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10" x14ac:dyDescent="0.2">
      <c r="B58" s="16" t="s">
        <v>81</v>
      </c>
      <c r="C58" s="4">
        <v>809000</v>
      </c>
      <c r="D58" s="4">
        <v>809819.2</v>
      </c>
      <c r="E58" s="4">
        <v>0</v>
      </c>
      <c r="F58" s="4">
        <v>1150555.8899999999</v>
      </c>
      <c r="G58" s="4">
        <v>1040916.6</v>
      </c>
      <c r="H58" s="4">
        <f t="shared" si="14"/>
        <v>919458.48999999987</v>
      </c>
      <c r="I58" s="4">
        <f t="shared" si="15"/>
        <v>1728458.4899999998</v>
      </c>
      <c r="J58" s="48"/>
    </row>
    <row r="59" spans="2:10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10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10" x14ac:dyDescent="0.2">
      <c r="B61" s="16" t="s">
        <v>84</v>
      </c>
      <c r="C61" s="4">
        <v>600000</v>
      </c>
      <c r="D61" s="4">
        <v>0</v>
      </c>
      <c r="E61" s="4">
        <v>0</v>
      </c>
      <c r="F61" s="4">
        <v>0</v>
      </c>
      <c r="G61" s="4">
        <v>600000</v>
      </c>
      <c r="H61" s="4">
        <f t="shared" si="14"/>
        <v>-600000</v>
      </c>
      <c r="I61" s="4">
        <f t="shared" si="15"/>
        <v>0</v>
      </c>
      <c r="J61" s="48"/>
    </row>
    <row r="62" spans="2:10" x14ac:dyDescent="0.2">
      <c r="B62" s="17" t="s">
        <v>85</v>
      </c>
      <c r="C62" s="3">
        <f t="shared" ref="C62:I62" si="16">+C63+C64+C65</f>
        <v>0</v>
      </c>
      <c r="D62" s="3">
        <f t="shared" si="16"/>
        <v>7464848.9699999997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7464848.9699999997</v>
      </c>
      <c r="I62" s="3">
        <f t="shared" si="16"/>
        <v>7464848.9699999997</v>
      </c>
    </row>
    <row r="63" spans="2:10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+D63-E63+F63-G63</f>
        <v>0</v>
      </c>
      <c r="I63" s="4">
        <f t="shared" ref="I63:I65" si="18">+C63+H63</f>
        <v>0</v>
      </c>
    </row>
    <row r="64" spans="2:10" x14ac:dyDescent="0.2">
      <c r="B64" s="16" t="s">
        <v>87</v>
      </c>
      <c r="C64" s="4">
        <v>0</v>
      </c>
      <c r="D64" s="4">
        <v>7464848.9699999997</v>
      </c>
      <c r="E64" s="4">
        <v>0</v>
      </c>
      <c r="F64" s="4">
        <v>0</v>
      </c>
      <c r="G64" s="4">
        <v>0</v>
      </c>
      <c r="H64" s="4">
        <f t="shared" si="17"/>
        <v>7464848.9699999997</v>
      </c>
      <c r="I64" s="4">
        <f t="shared" si="18"/>
        <v>7464848.9699999997</v>
      </c>
      <c r="J64" s="48"/>
    </row>
    <row r="65" spans="2:11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11" x14ac:dyDescent="0.2">
      <c r="B66" s="17" t="s">
        <v>89</v>
      </c>
      <c r="C66" s="3">
        <f t="shared" ref="C66:I66" si="19">+C67+C68+C69+C70+C71+C72+C73</f>
        <v>12247584</v>
      </c>
      <c r="D66" s="3">
        <f t="shared" si="19"/>
        <v>1480650.44</v>
      </c>
      <c r="E66" s="3">
        <f t="shared" si="19"/>
        <v>0</v>
      </c>
      <c r="F66" s="3">
        <f t="shared" si="19"/>
        <v>2926962.4000000008</v>
      </c>
      <c r="G66" s="3">
        <f t="shared" si="19"/>
        <v>6191703.4700000007</v>
      </c>
      <c r="H66" s="3">
        <f t="shared" si="19"/>
        <v>-1784090.63</v>
      </c>
      <c r="I66" s="3">
        <f t="shared" si="19"/>
        <v>10463493.370000001</v>
      </c>
    </row>
    <row r="67" spans="2:11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+D67-E67+F67-G67</f>
        <v>0</v>
      </c>
      <c r="I67" s="4">
        <f t="shared" ref="I67:I85" si="21">+C67+H67</f>
        <v>0</v>
      </c>
    </row>
    <row r="68" spans="2:11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11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11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11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11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11" x14ac:dyDescent="0.2">
      <c r="B73" s="16" t="s">
        <v>96</v>
      </c>
      <c r="C73" s="4">
        <v>12247584</v>
      </c>
      <c r="D73" s="4">
        <v>1480650.44</v>
      </c>
      <c r="E73" s="4">
        <v>0</v>
      </c>
      <c r="F73" s="4">
        <v>2926962.4000000008</v>
      </c>
      <c r="G73" s="4">
        <v>6191703.4700000007</v>
      </c>
      <c r="H73" s="4">
        <f t="shared" si="20"/>
        <v>-1784090.63</v>
      </c>
      <c r="I73" s="4">
        <f t="shared" si="21"/>
        <v>10463493.370000001</v>
      </c>
      <c r="J73" s="48"/>
      <c r="K73" s="52"/>
    </row>
    <row r="74" spans="2:11" x14ac:dyDescent="0.2">
      <c r="B74" s="17" t="s">
        <v>97</v>
      </c>
      <c r="C74" s="3">
        <f t="shared" ref="C74:I74" si="22">+C75+C76+C77</f>
        <v>0</v>
      </c>
      <c r="D74" s="3">
        <f t="shared" si="22"/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0</v>
      </c>
    </row>
    <row r="75" spans="2:11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+D75-E75+F75-G75</f>
        <v>0</v>
      </c>
      <c r="I75" s="4">
        <f t="shared" si="21"/>
        <v>0</v>
      </c>
      <c r="K75" s="48"/>
    </row>
    <row r="76" spans="2:11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1"/>
        <v>0</v>
      </c>
    </row>
    <row r="77" spans="2:11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1"/>
        <v>0</v>
      </c>
    </row>
    <row r="78" spans="2:11" x14ac:dyDescent="0.2">
      <c r="B78" s="17" t="s">
        <v>101</v>
      </c>
      <c r="C78" s="3">
        <f t="shared" ref="C78:I78" si="24">+C79+C80+C81+C82+C83+C84+C85</f>
        <v>0</v>
      </c>
      <c r="D78" s="3">
        <f t="shared" si="24"/>
        <v>0</v>
      </c>
      <c r="E78" s="3">
        <f t="shared" si="24"/>
        <v>0</v>
      </c>
      <c r="F78" s="3">
        <f t="shared" si="24"/>
        <v>0</v>
      </c>
      <c r="G78" s="3">
        <f t="shared" si="24"/>
        <v>0</v>
      </c>
      <c r="H78" s="3">
        <f t="shared" si="24"/>
        <v>0</v>
      </c>
      <c r="I78" s="3">
        <f t="shared" si="24"/>
        <v>0</v>
      </c>
    </row>
    <row r="79" spans="2:11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5">+D79-E79+F79-G79</f>
        <v>0</v>
      </c>
      <c r="I79" s="4">
        <f t="shared" si="21"/>
        <v>0</v>
      </c>
    </row>
    <row r="80" spans="2:11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5"/>
        <v>0</v>
      </c>
      <c r="I80" s="4">
        <f t="shared" si="21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5"/>
        <v>0</v>
      </c>
      <c r="I81" s="4">
        <f t="shared" si="21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5"/>
        <v>0</v>
      </c>
      <c r="I82" s="4">
        <f t="shared" si="21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5"/>
        <v>0</v>
      </c>
      <c r="I83" s="4">
        <f t="shared" si="21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5"/>
        <v>0</v>
      </c>
      <c r="I84" s="4">
        <f t="shared" si="21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5"/>
        <v>0</v>
      </c>
      <c r="I85" s="4">
        <f t="shared" si="21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 t="shared" ref="C161:I161" si="26">+C87+C13</f>
        <v>731985912</v>
      </c>
      <c r="D161" s="6">
        <f t="shared" si="26"/>
        <v>22684374.300000001</v>
      </c>
      <c r="E161" s="6">
        <f t="shared" si="26"/>
        <v>0</v>
      </c>
      <c r="F161" s="6">
        <f t="shared" si="26"/>
        <v>151211553.59999999</v>
      </c>
      <c r="G161" s="6">
        <f t="shared" si="26"/>
        <v>151211553.60000002</v>
      </c>
      <c r="H161" s="6">
        <f t="shared" si="26"/>
        <v>22684374.299999982</v>
      </c>
      <c r="I161" s="6">
        <f t="shared" si="26"/>
        <v>754670286.29999983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B1:F7"/>
  <sheetViews>
    <sheetView showGridLines="0" zoomScaleNormal="10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2:6" x14ac:dyDescent="0.2">
      <c r="B1" s="55" t="str">
        <f>'Notas de Disciplina Financiera'!A1</f>
        <v>Poder Legislativo del Estado de Guanajuato</v>
      </c>
      <c r="C1" s="55"/>
      <c r="D1" s="55"/>
      <c r="E1" s="38" t="s">
        <v>0</v>
      </c>
      <c r="F1" s="39">
        <f>'Notas de Disciplina Financiera'!D1</f>
        <v>2024</v>
      </c>
    </row>
    <row r="2" spans="2:6" x14ac:dyDescent="0.2">
      <c r="B2" s="55" t="s">
        <v>1</v>
      </c>
      <c r="C2" s="55"/>
      <c r="D2" s="55"/>
      <c r="E2" s="38" t="s">
        <v>2</v>
      </c>
      <c r="F2" s="39" t="str">
        <f>'Notas de Disciplina Financiera'!D2</f>
        <v>Trimestral</v>
      </c>
    </row>
    <row r="3" spans="2:6" x14ac:dyDescent="0.2">
      <c r="B3" s="55" t="str">
        <f>'Notas de Disciplina Financiera'!A3</f>
        <v>Correspondiente del 01 de enero al 30 de junio de 2024</v>
      </c>
      <c r="C3" s="55"/>
      <c r="D3" s="55"/>
      <c r="E3" s="38" t="s">
        <v>4</v>
      </c>
      <c r="F3" s="39">
        <f>'Notas de Disciplina Financiera'!D3</f>
        <v>2</v>
      </c>
    </row>
    <row r="5" spans="2:6" x14ac:dyDescent="0.2">
      <c r="B5" s="41" t="s">
        <v>111</v>
      </c>
    </row>
    <row r="7" spans="2:6" ht="12.75" x14ac:dyDescent="0.2">
      <c r="B7" s="49" t="s">
        <v>122</v>
      </c>
    </row>
  </sheetData>
  <mergeCells count="3">
    <mergeCell ref="B1:D1"/>
    <mergeCell ref="B2:D2"/>
    <mergeCell ref="B3:D3"/>
  </mergeCells>
  <pageMargins left="0.7" right="0.7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2"/>
  <sheetViews>
    <sheetView showGridLines="0" zoomScaleNormal="10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22.5" style="1" customWidth="1"/>
    <col min="7" max="16384" width="12" style="1"/>
  </cols>
  <sheetData>
    <row r="1" spans="1:6" x14ac:dyDescent="0.2">
      <c r="B1" s="55" t="str">
        <f>'Notas de Disciplina Financiera'!A1</f>
        <v>Poder Legislativo del Estado de Guanajuato</v>
      </c>
      <c r="C1" s="55"/>
      <c r="D1" s="55"/>
      <c r="E1" s="38" t="s">
        <v>0</v>
      </c>
      <c r="F1" s="39">
        <f>'Notas de Disciplina Financiera'!D1</f>
        <v>2024</v>
      </c>
    </row>
    <row r="2" spans="1:6" x14ac:dyDescent="0.2">
      <c r="B2" s="55" t="s">
        <v>1</v>
      </c>
      <c r="C2" s="55"/>
      <c r="D2" s="55"/>
      <c r="E2" s="38" t="s">
        <v>2</v>
      </c>
      <c r="F2" s="39" t="str">
        <f>'Notas de Disciplina Financiera'!D2</f>
        <v>Trimestral</v>
      </c>
    </row>
    <row r="3" spans="1:6" x14ac:dyDescent="0.2">
      <c r="B3" s="55" t="str">
        <f>'Notas de Disciplina Financiera'!A3</f>
        <v>Correspondiente del 01 de enero al 30 de junio de 2024</v>
      </c>
      <c r="C3" s="55"/>
      <c r="D3" s="55"/>
      <c r="E3" s="38" t="s">
        <v>4</v>
      </c>
      <c r="F3" s="39">
        <f>'Notas de Disciplina Financiera'!D3</f>
        <v>2</v>
      </c>
    </row>
    <row r="5" spans="1:6" x14ac:dyDescent="0.2">
      <c r="B5" s="41" t="s">
        <v>16</v>
      </c>
    </row>
    <row r="7" spans="1:6" x14ac:dyDescent="0.2">
      <c r="B7" s="1" t="s">
        <v>112</v>
      </c>
    </row>
    <row r="8" spans="1:6" x14ac:dyDescent="0.2">
      <c r="B8" s="43" t="s">
        <v>113</v>
      </c>
    </row>
    <row r="9" spans="1:6" x14ac:dyDescent="0.2">
      <c r="A9" s="40"/>
      <c r="B9" s="45" t="s">
        <v>114</v>
      </c>
    </row>
    <row r="10" spans="1:6" x14ac:dyDescent="0.2">
      <c r="B10" s="45" t="s">
        <v>115</v>
      </c>
    </row>
    <row r="12" spans="1:6" ht="12.75" x14ac:dyDescent="0.2">
      <c r="B12" s="56" t="s">
        <v>123</v>
      </c>
      <c r="C12" s="56"/>
      <c r="D12" s="56"/>
      <c r="E12" s="56"/>
      <c r="F12" s="56"/>
    </row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2"/>
  <sheetViews>
    <sheetView showGridLines="0" zoomScaleNormal="100" workbookViewId="0">
      <selection activeCell="B1" sqref="B1:D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5" t="str">
        <f>'Notas de Disciplina Financiera'!A1</f>
        <v>Poder Legislativo del Estado de Guanajuato</v>
      </c>
      <c r="C1" s="55"/>
      <c r="D1" s="55"/>
      <c r="E1" s="38" t="s">
        <v>0</v>
      </c>
      <c r="F1" s="39">
        <f>'Notas de Disciplina Financiera'!D1</f>
        <v>2024</v>
      </c>
    </row>
    <row r="2" spans="1:6" x14ac:dyDescent="0.2">
      <c r="B2" s="55" t="s">
        <v>1</v>
      </c>
      <c r="C2" s="55"/>
      <c r="D2" s="55"/>
      <c r="E2" s="38" t="s">
        <v>2</v>
      </c>
      <c r="F2" s="39" t="str">
        <f>'Notas de Disciplina Financiera'!D2</f>
        <v>Trimestral</v>
      </c>
    </row>
    <row r="3" spans="1:6" x14ac:dyDescent="0.2">
      <c r="B3" s="55" t="str">
        <f>'Notas de Disciplina Financiera'!A3</f>
        <v>Correspondiente del 01 de enero al 30 de junio de 2024</v>
      </c>
      <c r="C3" s="55"/>
      <c r="D3" s="55"/>
      <c r="E3" s="38" t="s">
        <v>4</v>
      </c>
      <c r="F3" s="39">
        <f>'Notas de Disciplina Financiera'!D3</f>
        <v>2</v>
      </c>
    </row>
    <row r="5" spans="1:6" x14ac:dyDescent="0.2">
      <c r="B5" s="41" t="s">
        <v>18</v>
      </c>
    </row>
    <row r="7" spans="1:6" x14ac:dyDescent="0.2">
      <c r="B7" s="1" t="s">
        <v>112</v>
      </c>
    </row>
    <row r="8" spans="1:6" x14ac:dyDescent="0.2">
      <c r="B8" s="43" t="s">
        <v>116</v>
      </c>
    </row>
    <row r="9" spans="1:6" x14ac:dyDescent="0.2">
      <c r="A9" s="40"/>
      <c r="B9" s="44" t="s">
        <v>117</v>
      </c>
    </row>
    <row r="10" spans="1:6" x14ac:dyDescent="0.2">
      <c r="B10" s="44" t="s">
        <v>118</v>
      </c>
    </row>
    <row r="12" spans="1:6" ht="12.75" x14ac:dyDescent="0.2">
      <c r="B12" s="56" t="s">
        <v>124</v>
      </c>
      <c r="C12" s="56"/>
      <c r="D12" s="56"/>
      <c r="E12" s="56"/>
      <c r="F12" s="56"/>
    </row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C31" sqref="C3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5" t="str">
        <f>'Notas de Disciplina Financiera'!A1</f>
        <v>Poder Legislativo del Estado de Guanajuato</v>
      </c>
      <c r="C1" s="55"/>
      <c r="D1" s="55"/>
      <c r="E1" s="38" t="s">
        <v>0</v>
      </c>
      <c r="F1" s="39">
        <f>'Notas de Disciplina Financiera'!D1</f>
        <v>2024</v>
      </c>
    </row>
    <row r="2" spans="1:6" x14ac:dyDescent="0.2">
      <c r="B2" s="55" t="s">
        <v>1</v>
      </c>
      <c r="C2" s="55"/>
      <c r="D2" s="55"/>
      <c r="E2" s="38" t="s">
        <v>2</v>
      </c>
      <c r="F2" s="39" t="str">
        <f>'Notas de Disciplina Financiera'!D2</f>
        <v>Trimestral</v>
      </c>
    </row>
    <row r="3" spans="1:6" x14ac:dyDescent="0.2">
      <c r="B3" s="55" t="str">
        <f>'Notas de Disciplina Financiera'!A3</f>
        <v>Correspondiente del 01 de enero al 30 de junio de 2024</v>
      </c>
      <c r="C3" s="55"/>
      <c r="D3" s="55"/>
      <c r="E3" s="38" t="s">
        <v>4</v>
      </c>
      <c r="F3" s="39">
        <f>'Notas de Disciplina Financiera'!D3</f>
        <v>2</v>
      </c>
    </row>
    <row r="5" spans="1:6" x14ac:dyDescent="0.2">
      <c r="B5" s="41" t="s">
        <v>20</v>
      </c>
    </row>
    <row r="7" spans="1:6" x14ac:dyDescent="0.2">
      <c r="B7" s="1" t="s">
        <v>112</v>
      </c>
    </row>
    <row r="8" spans="1:6" x14ac:dyDescent="0.2">
      <c r="B8" s="43" t="s">
        <v>119</v>
      </c>
    </row>
    <row r="9" spans="1:6" x14ac:dyDescent="0.2">
      <c r="A9" s="40"/>
    </row>
    <row r="10" spans="1:6" ht="12.75" x14ac:dyDescent="0.2">
      <c r="B10" s="63" t="s">
        <v>125</v>
      </c>
      <c r="C10" s="63"/>
      <c r="D10" s="63"/>
      <c r="E10" s="63"/>
      <c r="F10" s="63"/>
    </row>
  </sheetData>
  <mergeCells count="4">
    <mergeCell ref="B1:D1"/>
    <mergeCell ref="B2:D2"/>
    <mergeCell ref="B3:D3"/>
    <mergeCell ref="B10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'NDF-04'!Área_de_impresión</vt:lpstr>
      <vt:lpstr>'NDF-05'!Área_de_impresión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2024-04-19T19:06:16Z</cp:lastPrinted>
  <dcterms:created xsi:type="dcterms:W3CDTF">2024-03-15T21:50:03Z</dcterms:created>
  <dcterms:modified xsi:type="dcterms:W3CDTF">2024-07-22T04:12:00Z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