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5_LDF\"/>
    </mc:Choice>
  </mc:AlternateContent>
  <xr:revisionPtr revIDLastSave="0" documentId="13_ncr:1_{09905562-247E-4825-97E8-DEB68BBAE26E}" xr6:coauthVersionLast="47" xr6:coauthVersionMax="47" xr10:uidLastSave="{00000000-0000-0000-0000-000000000000}"/>
  <bookViews>
    <workbookView xWindow="-120" yWindow="-120" windowWidth="29040" windowHeight="15720" firstSheet="6" activeTab="6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r:id="rId7"/>
    <sheet name="Formato 6 c)" sheetId="9" state="hidden" r:id="rId8"/>
    <sheet name="Formato 6 d)" sheetId="10" state="hidden" r:id="rId9"/>
    <sheet name="Formato 7 a)" sheetId="31" state="hidden" r:id="rId10"/>
    <sheet name="Formato 7 b)" sheetId="32" state="hidden" r:id="rId11"/>
    <sheet name="Formato 7 c)" sheetId="33" state="hidden" r:id="rId12"/>
    <sheet name="Formato 7 d)" sheetId="34" state="hidden" r:id="rId13"/>
    <sheet name="Formato 8" sheetId="3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5" l="1"/>
  <c r="G17" i="34"/>
  <c r="G28" i="34" s="1"/>
  <c r="F17" i="34"/>
  <c r="F28" i="34" s="1"/>
  <c r="E17" i="34"/>
  <c r="E28" i="34" s="1"/>
  <c r="D17" i="34"/>
  <c r="D28" i="34" s="1"/>
  <c r="C17" i="34"/>
  <c r="C28" i="34" s="1"/>
  <c r="B17" i="34"/>
  <c r="G6" i="34"/>
  <c r="F6" i="34"/>
  <c r="E6" i="34"/>
  <c r="D6" i="34"/>
  <c r="C6" i="34"/>
  <c r="B6" i="34"/>
  <c r="B28" i="34" s="1"/>
  <c r="A2" i="34"/>
  <c r="G35" i="33"/>
  <c r="F35" i="33"/>
  <c r="E35" i="33"/>
  <c r="G27" i="33"/>
  <c r="F27" i="33"/>
  <c r="E27" i="33"/>
  <c r="D27" i="33"/>
  <c r="C27" i="33"/>
  <c r="B27" i="33"/>
  <c r="G20" i="33"/>
  <c r="G30" i="33" s="1"/>
  <c r="F20" i="33"/>
  <c r="F30" i="33" s="1"/>
  <c r="E20" i="33"/>
  <c r="E30" i="33" s="1"/>
  <c r="D20" i="33"/>
  <c r="D30" i="33" s="1"/>
  <c r="C20" i="33"/>
  <c r="C30" i="33" s="1"/>
  <c r="B20" i="33"/>
  <c r="B30" i="33" s="1"/>
  <c r="G6" i="33"/>
  <c r="F6" i="33"/>
  <c r="E6" i="33"/>
  <c r="D6" i="33"/>
  <c r="C6" i="33"/>
  <c r="B6" i="33"/>
  <c r="A2" i="33"/>
  <c r="G18" i="32"/>
  <c r="G29" i="32" s="1"/>
  <c r="F18" i="32"/>
  <c r="F29" i="32" s="1"/>
  <c r="E18" i="32"/>
  <c r="E29" i="32" s="1"/>
  <c r="D18" i="32"/>
  <c r="D29" i="32" s="1"/>
  <c r="C18" i="32"/>
  <c r="C29" i="32" s="1"/>
  <c r="B18" i="32"/>
  <c r="B29" i="32" s="1"/>
  <c r="G7" i="32"/>
  <c r="F7" i="32"/>
  <c r="E7" i="32"/>
  <c r="D7" i="32"/>
  <c r="C7" i="32"/>
  <c r="B7" i="32"/>
  <c r="A2" i="32"/>
  <c r="G28" i="31"/>
  <c r="F28" i="31"/>
  <c r="E28" i="31"/>
  <c r="D28" i="31"/>
  <c r="C28" i="31"/>
  <c r="B28" i="31"/>
  <c r="G21" i="31"/>
  <c r="G31" i="31" s="1"/>
  <c r="F21" i="31"/>
  <c r="F31" i="31" s="1"/>
  <c r="E21" i="31"/>
  <c r="E31" i="31" s="1"/>
  <c r="D21" i="31"/>
  <c r="D31" i="31" s="1"/>
  <c r="C21" i="31"/>
  <c r="C31" i="31" s="1"/>
  <c r="B21" i="31"/>
  <c r="B31" i="31" s="1"/>
  <c r="G7" i="31"/>
  <c r="F7" i="31"/>
  <c r="E7" i="31"/>
  <c r="D7" i="31"/>
  <c r="C7" i="31"/>
  <c r="B7" i="31"/>
  <c r="A2" i="31"/>
  <c r="D11" i="9" l="1"/>
  <c r="G11" i="9" s="1"/>
  <c r="G10" i="9" s="1"/>
  <c r="F10" i="9"/>
  <c r="E10" i="9"/>
  <c r="D10" i="9"/>
  <c r="C10" i="9"/>
  <c r="B10" i="9"/>
  <c r="F69" i="8"/>
  <c r="D68" i="8"/>
  <c r="G68" i="8" s="1"/>
  <c r="D67" i="8"/>
  <c r="G67" i="8" s="1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G52" i="8"/>
  <c r="D52" i="8"/>
  <c r="D51" i="8"/>
  <c r="G51" i="8" s="1"/>
  <c r="D50" i="8"/>
  <c r="G50" i="8" s="1"/>
  <c r="D49" i="8"/>
  <c r="G49" i="8" s="1"/>
  <c r="D48" i="8"/>
  <c r="G48" i="8" s="1"/>
  <c r="D47" i="8"/>
  <c r="G47" i="8" s="1"/>
  <c r="G46" i="8"/>
  <c r="D46" i="8"/>
  <c r="D45" i="8"/>
  <c r="G45" i="8" s="1"/>
  <c r="D44" i="8"/>
  <c r="G44" i="8" s="1"/>
  <c r="D43" i="8"/>
  <c r="G43" i="8" s="1"/>
  <c r="D42" i="8"/>
  <c r="G42" i="8" s="1"/>
  <c r="D41" i="8"/>
  <c r="G41" i="8" s="1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G22" i="8"/>
  <c r="D22" i="8"/>
  <c r="D21" i="8"/>
  <c r="G21" i="8" s="1"/>
  <c r="D20" i="8"/>
  <c r="G20" i="8" s="1"/>
  <c r="D19" i="8"/>
  <c r="G19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F9" i="8"/>
  <c r="E9" i="8"/>
  <c r="E69" i="8" s="1"/>
  <c r="C9" i="8"/>
  <c r="C69" i="8" s="1"/>
  <c r="B9" i="8"/>
  <c r="B69" i="8" s="1"/>
  <c r="D69" i="8" s="1"/>
  <c r="G69" i="8" s="1"/>
  <c r="D157" i="7"/>
  <c r="G157" i="7" s="1"/>
  <c r="D156" i="7"/>
  <c r="G156" i="7" s="1"/>
  <c r="D155" i="7"/>
  <c r="D150" i="7" s="1"/>
  <c r="G154" i="7"/>
  <c r="D154" i="7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/>
  <c r="F146" i="7"/>
  <c r="F84" i="7" s="1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D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D123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G114" i="7" s="1"/>
  <c r="F113" i="7"/>
  <c r="E113" i="7"/>
  <c r="D113" i="7"/>
  <c r="C113" i="7"/>
  <c r="B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D103" i="7" s="1"/>
  <c r="G106" i="7"/>
  <c r="D106" i="7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D98" i="7"/>
  <c r="G98" i="7" s="1"/>
  <c r="D97" i="7"/>
  <c r="G97" i="7" s="1"/>
  <c r="G96" i="7"/>
  <c r="D96" i="7"/>
  <c r="D95" i="7"/>
  <c r="G95" i="7" s="1"/>
  <c r="D94" i="7"/>
  <c r="G94" i="7" s="1"/>
  <c r="F93" i="7"/>
  <c r="E93" i="7"/>
  <c r="E84" i="7" s="1"/>
  <c r="D93" i="7"/>
  <c r="C93" i="7"/>
  <c r="C84" i="7" s="1"/>
  <c r="B93" i="7"/>
  <c r="G92" i="7"/>
  <c r="D92" i="7"/>
  <c r="D91" i="7"/>
  <c r="G91" i="7" s="1"/>
  <c r="D90" i="7"/>
  <c r="G90" i="7" s="1"/>
  <c r="D89" i="7"/>
  <c r="G89" i="7" s="1"/>
  <c r="D88" i="7"/>
  <c r="G88" i="7" s="1"/>
  <c r="D87" i="7"/>
  <c r="D85" i="7" s="1"/>
  <c r="G86" i="7"/>
  <c r="D86" i="7"/>
  <c r="F85" i="7"/>
  <c r="E85" i="7"/>
  <c r="C85" i="7"/>
  <c r="B85" i="7"/>
  <c r="D82" i="7"/>
  <c r="G82" i="7" s="1"/>
  <c r="D81" i="7"/>
  <c r="G81" i="7" s="1"/>
  <c r="D80" i="7"/>
  <c r="G80" i="7" s="1"/>
  <c r="D79" i="7"/>
  <c r="G79" i="7" s="1"/>
  <c r="D78" i="7"/>
  <c r="D75" i="7" s="1"/>
  <c r="G77" i="7"/>
  <c r="D77" i="7"/>
  <c r="D76" i="7"/>
  <c r="G76" i="7" s="1"/>
  <c r="F75" i="7"/>
  <c r="E75" i="7"/>
  <c r="C75" i="7"/>
  <c r="B75" i="7"/>
  <c r="G74" i="7"/>
  <c r="D74" i="7"/>
  <c r="G73" i="7"/>
  <c r="D73" i="7"/>
  <c r="D72" i="7"/>
  <c r="G72" i="7" s="1"/>
  <c r="F71" i="7"/>
  <c r="E71" i="7"/>
  <c r="D71" i="7"/>
  <c r="C71" i="7"/>
  <c r="B71" i="7"/>
  <c r="G70" i="7"/>
  <c r="D70" i="7"/>
  <c r="G69" i="7"/>
  <c r="D69" i="7"/>
  <c r="D68" i="7"/>
  <c r="G68" i="7" s="1"/>
  <c r="D67" i="7"/>
  <c r="G67" i="7" s="1"/>
  <c r="D66" i="7"/>
  <c r="G66" i="7" s="1"/>
  <c r="D65" i="7"/>
  <c r="G65" i="7" s="1"/>
  <c r="D64" i="7"/>
  <c r="G63" i="7"/>
  <c r="D63" i="7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B9" i="7" s="1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G50" i="7"/>
  <c r="D50" i="7"/>
  <c r="G49" i="7"/>
  <c r="D49" i="7"/>
  <c r="F48" i="7"/>
  <c r="E48" i="7"/>
  <c r="C48" i="7"/>
  <c r="B48" i="7"/>
  <c r="D47" i="7"/>
  <c r="G47" i="7" s="1"/>
  <c r="G46" i="7"/>
  <c r="D46" i="7"/>
  <c r="G45" i="7"/>
  <c r="D45" i="7"/>
  <c r="D44" i="7"/>
  <c r="G44" i="7" s="1"/>
  <c r="D43" i="7"/>
  <c r="G43" i="7" s="1"/>
  <c r="D42" i="7"/>
  <c r="G42" i="7" s="1"/>
  <c r="D41" i="7"/>
  <c r="G41" i="7" s="1"/>
  <c r="D40" i="7"/>
  <c r="G39" i="7"/>
  <c r="D39" i="7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29" i="7"/>
  <c r="D29" i="7"/>
  <c r="F28" i="7"/>
  <c r="E28" i="7"/>
  <c r="C28" i="7"/>
  <c r="B28" i="7"/>
  <c r="G27" i="7"/>
  <c r="D27" i="7"/>
  <c r="G26" i="7"/>
  <c r="D26" i="7"/>
  <c r="G25" i="7"/>
  <c r="D25" i="7"/>
  <c r="D24" i="7"/>
  <c r="G24" i="7" s="1"/>
  <c r="D23" i="7"/>
  <c r="G23" i="7" s="1"/>
  <c r="D22" i="7"/>
  <c r="G22" i="7" s="1"/>
  <c r="D21" i="7"/>
  <c r="G21" i="7" s="1"/>
  <c r="D20" i="7"/>
  <c r="D18" i="7" s="1"/>
  <c r="G19" i="7"/>
  <c r="D19" i="7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D11" i="7"/>
  <c r="F10" i="7"/>
  <c r="F9" i="7" s="1"/>
  <c r="E10" i="7"/>
  <c r="E9" i="7" s="1"/>
  <c r="C10" i="7"/>
  <c r="B10" i="7"/>
  <c r="C9" i="7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9" i="8" l="1"/>
  <c r="G60" i="8"/>
  <c r="G59" i="8" s="1"/>
  <c r="D9" i="8"/>
  <c r="D84" i="7"/>
  <c r="G155" i="7"/>
  <c r="G150" i="7" s="1"/>
  <c r="C159" i="7"/>
  <c r="G20" i="7"/>
  <c r="G38" i="7"/>
  <c r="G87" i="7"/>
  <c r="G107" i="7"/>
  <c r="G103" i="7" s="1"/>
  <c r="G127" i="7"/>
  <c r="G123" i="7" s="1"/>
  <c r="D38" i="7"/>
  <c r="D62" i="7"/>
  <c r="G93" i="7"/>
  <c r="G113" i="7"/>
  <c r="G40" i="7"/>
  <c r="G64" i="7"/>
  <c r="G62" i="7" s="1"/>
  <c r="E159" i="7"/>
  <c r="G141" i="7"/>
  <c r="F159" i="7"/>
  <c r="G60" i="7"/>
  <c r="G58" i="7" s="1"/>
  <c r="G28" i="7"/>
  <c r="G71" i="7"/>
  <c r="B84" i="7"/>
  <c r="B159" i="7" s="1"/>
  <c r="D10" i="7"/>
  <c r="D28" i="7"/>
  <c r="G78" i="7"/>
  <c r="G75" i="7" s="1"/>
  <c r="G11" i="7"/>
  <c r="G10" i="7" s="1"/>
  <c r="G30" i="7"/>
  <c r="G48" i="7"/>
  <c r="D48" i="7"/>
  <c r="G18" i="7"/>
  <c r="G85" i="7"/>
  <c r="G137" i="7"/>
  <c r="G84" i="7" l="1"/>
  <c r="G9" i="7"/>
  <c r="G159" i="7" s="1"/>
  <c r="D9" i="7"/>
  <c r="D159" i="7" s="1"/>
  <c r="C21" i="5" l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G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F9" i="9"/>
  <c r="F76" i="9" s="1"/>
  <c r="E9" i="9"/>
  <c r="E76" i="9" s="1"/>
  <c r="C9" i="9"/>
  <c r="B9" i="9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9" i="9"/>
  <c r="D27" i="9"/>
  <c r="D9" i="9" s="1"/>
  <c r="D76" i="9" s="1"/>
  <c r="D37" i="9"/>
  <c r="D61" i="9"/>
  <c r="G54" i="9"/>
  <c r="G53" i="9" s="1"/>
  <c r="G76" i="9" l="1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<sst xmlns="http://schemas.openxmlformats.org/spreadsheetml/2006/main" count="1079" uniqueCount="658">
  <si>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</si>
  <si>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</si>
  <si>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</si>
  <si>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</si>
  <si>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</si>
  <si>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</si>
  <si>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</si>
  <si>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</si>
  <si>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</si>
  <si>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</si>
  <si>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</si>
  <si>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</si>
  <si>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</si>
  <si>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</si>
  <si>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</si>
  <si>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</si>
  <si>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</si>
  <si>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</si>
  <si>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</si>
  <si>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</si>
  <si>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</si>
  <si>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</si>
  <si>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</si>
  <si>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</si>
  <si>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</si>
  <si>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</si>
  <si>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</si>
  <si>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</si>
  <si>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</si>
  <si>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</si>
  <si>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</si>
  <si>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</si>
  <si>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</si>
  <si>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</si>
  <si>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</si>
  <si>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</si>
  <si>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</si>
  <si>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</si>
  <si>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</si>
  <si>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</si>
  <si>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</si>
  <si>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</si>
  <si>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</si>
  <si>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</si>
  <si>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</si>
  <si>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</si>
  <si>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</si>
  <si>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</si>
  <si>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</si>
  <si>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</si>
  <si>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</si>
  <si>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</si>
  <si>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</si>
  <si>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</si>
  <si>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</si>
  <si>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</si>
  <si>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</si>
  <si>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</si>
  <si>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</si>
  <si>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</si>
  <si>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</si>
  <si>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</si>
  <si>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</si>
  <si>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</si>
  <si>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</si>
  <si>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</si>
  <si>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</si>
  <si>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</si>
  <si>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</si>
  <si>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</si>
  <si>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</si>
  <si>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</si>
  <si>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</si>
  <si>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</si>
  <si>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</si>
  <si>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</si>
  <si>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</si>
  <si>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</si>
  <si>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</si>
  <si>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</si>
  <si>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</si>
  <si>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</si>
  <si>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</si>
  <si>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</si>
  <si>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</si>
  <si>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</si>
  <si>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</si>
  <si>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</si>
  <si>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</si>
  <si>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</si>
  <si>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</si>
  <si>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</si>
  <si>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</si>
  <si>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</si>
  <si>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</si>
  <si>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</si>
  <si>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</si>
  <si>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</si>
  <si>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</si>
  <si>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</si>
  <si>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</si>
  <si>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</si>
  <si>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</si>
  <si>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</si>
  <si>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</si>
  <si>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</si>
  <si>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</si>
  <si>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</si>
  <si>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</si>
  <si>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</si>
  <si>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</si>
  <si>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</si>
  <si>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</si>
  <si>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</si>
  <si>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</si>
  <si>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</si>
  <si>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</si>
  <si>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</si>
  <si>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</si>
  <si>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</si>
  <si>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</si>
  <si>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</si>
  <si>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</si>
  <si>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</si>
  <si>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</si>
  <si>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</si>
  <si>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</si>
  <si>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</si>
  <si>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</si>
  <si>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</si>
  <si>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</si>
  <si>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</si>
  <si>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</si>
  <si>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</si>
  <si>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</si>
  <si>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</si>
  <si>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</si>
  <si>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</si>
  <si>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</si>
  <si>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</si>
  <si>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</si>
  <si>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</si>
  <si>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</si>
  <si>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</si>
  <si>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</si>
  <si>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</si>
  <si>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</si>
  <si>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</si>
  <si>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</si>
  <si>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</si>
  <si>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</si>
  <si>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</si>
  <si>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</si>
  <si>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</si>
  <si>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</si>
  <si>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</si>
  <si>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</si>
  <si>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</si>
  <si>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</si>
  <si>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</si>
  <si>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</si>
  <si>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</si>
  <si>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</si>
  <si>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</si>
  <si>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</si>
  <si>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</si>
  <si>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</si>
  <si>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</si>
  <si>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</si>
  <si>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</si>
  <si>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</si>
  <si>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</si>
  <si>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</si>
  <si>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</si>
  <si>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</si>
  <si>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</si>
  <si>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</si>
  <si>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</si>
  <si>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</si>
  <si>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</si>
  <si>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</si>
  <si>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</si>
  <si>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</si>
  <si>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</si>
  <si>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</si>
  <si>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</si>
  <si>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</si>
  <si>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</si>
  <si>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</si>
  <si>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</si>
  <si>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</si>
  <si>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</si>
  <si>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</si>
  <si>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</si>
  <si>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</si>
  <si>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</si>
  <si>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</si>
  <si>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</si>
  <si>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</si>
  <si>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</si>
  <si>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</si>
  <si>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</si>
  <si>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</si>
  <si>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</si>
  <si>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</si>
  <si>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</si>
  <si>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</si>
  <si>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</si>
  <si>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</si>
  <si>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</si>
  <si>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</si>
  <si>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</si>
  <si>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</si>
  <si>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</si>
  <si>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</si>
  <si>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</si>
  <si>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</si>
  <si>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</si>
  <si>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</si>
  <si>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</si>
  <si>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</si>
  <si>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</si>
  <si>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</si>
  <si>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</si>
  <si>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</si>
  <si>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</si>
  <si>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</si>
  <si>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</si>
  <si>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</si>
  <si>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</si>
  <si>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</si>
  <si>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</si>
  <si>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</si>
  <si>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</si>
  <si>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</si>
  <si>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</si>
  <si>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</si>
  <si>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</si>
  <si>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</si>
  <si>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</si>
  <si>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</si>
  <si>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</si>
  <si>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</si>
  <si>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</si>
  <si>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</si>
  <si>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</si>
  <si>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</si>
  <si>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</si>
  <si>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</si>
  <si>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</si>
  <si>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</si>
  <si>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</si>
  <si>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</si>
  <si>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</si>
  <si>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</si>
  <si>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</si>
  <si>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</si>
  <si>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</si>
  <si>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</si>
  <si>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</si>
  <si>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</si>
  <si>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</si>
  <si>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</si>
  <si>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</si>
  <si>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</si>
  <si>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</si>
  <si>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</si>
  <si>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</si>
  <si>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</si>
  <si>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</si>
  <si>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</si>
  <si>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</si>
  <si>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</si>
  <si>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</si>
  <si>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</si>
  <si>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</si>
  <si>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</si>
  <si>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</si>
  <si>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</si>
  <si>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</si>
  <si>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</si>
  <si>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</si>
  <si>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</si>
  <si>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</si>
  <si>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</si>
  <si>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</si>
  <si>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</si>
  <si>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</si>
  <si>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</si>
  <si>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</si>
  <si>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</si>
  <si>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</si>
  <si>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</si>
  <si>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</si>
  <si>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</si>
  <si>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</si>
  <si>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</si>
  <si>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</si>
  <si>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</si>
  <si>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</si>
  <si>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</si>
  <si>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</si>
  <si>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</si>
  <si>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</si>
  <si>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</si>
  <si>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</si>
  <si>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</si>
  <si>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</si>
  <si>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</si>
  <si>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</si>
  <si>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</si>
  <si>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</si>
  <si>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</si>
  <si>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</si>
  <si>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</si>
  <si>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</si>
  <si>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</si>
  <si>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</si>
  <si>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</si>
  <si>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</si>
  <si>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</si>
  <si>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</si>
  <si>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</si>
  <si>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</si>
  <si>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</si>
  <si>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</si>
  <si>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</si>
  <si>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</si>
  <si>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</si>
  <si>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</si>
  <si>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</si>
  <si>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</si>
  <si>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</si>
  <si>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</si>
  <si>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</si>
  <si>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</si>
  <si>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</si>
  <si>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</si>
  <si>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</si>
  <si>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</si>
  <si>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</si>
  <si>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</si>
  <si>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</si>
  <si>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</si>
  <si>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</si>
  <si>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</si>
  <si>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</si>
  <si>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</si>
  <si>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</si>
  <si>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</si>
  <si>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</si>
  <si>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</si>
  <si>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</si>
  <si>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</si>
  <si>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</si>
  <si>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</si>
  <si>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</si>
  <si>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</si>
  <si>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</si>
  <si>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</si>
  <si>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</si>
  <si>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</si>
  <si>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</si>
  <si>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</si>
  <si>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</si>
  <si>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</si>
  <si>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</si>
  <si>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</si>
  <si>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</si>
  <si>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</si>
  <si>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</si>
  <si>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</si>
  <si>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</si>
  <si>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</si>
  <si>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</si>
  <si>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</si>
  <si>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</si>
  <si>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</si>
  <si>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</si>
  <si>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</si>
  <si>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</si>
  <si>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</si>
  <si>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</si>
  <si>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</si>
  <si>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</si>
  <si>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</si>
  <si>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</si>
  <si>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</si>
  <si>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</si>
  <si>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</si>
  <si>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</si>
  <si>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</si>
  <si>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</si>
  <si>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</si>
  <si>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</si>
  <si>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</si>
  <si>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</si>
  <si>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</si>
  <si>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</si>
  <si>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</si>
  <si>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</si>
  <si>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</si>
  <si>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</si>
  <si>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</si>
  <si>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</si>
  <si>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</si>
  <si>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</si>
  <si>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</si>
  <si>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</si>
  <si>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</si>
  <si>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</si>
  <si>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</si>
  <si>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</si>
  <si>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</si>
  <si>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</si>
  <si>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</si>
  <si>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</si>
  <si>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</si>
  <si>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</si>
  <si>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</si>
  <si>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</si>
  <si>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</si>
  <si>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</si>
  <si>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</si>
  <si>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</si>
  <si>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</si>
  <si>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</si>
  <si>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</si>
  <si>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</si>
  <si>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</si>
  <si>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</si>
  <si>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</si>
  <si>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</si>
  <si>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</si>
  <si>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</si>
  <si>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</si>
  <si>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</si>
  <si>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</si>
  <si>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</si>
  <si>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</si>
  <si>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</si>
  <si>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</si>
  <si>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</si>
  <si>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</si>
  <si>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</si>
  <si>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</si>
  <si>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</si>
  <si>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</si>
  <si>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</si>
  <si>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</si>
  <si>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</si>
  <si>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</si>
  <si>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</si>
  <si>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</si>
  <si>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</si>
  <si>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</si>
  <si>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</si>
  <si>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</si>
  <si>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</si>
  <si>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</si>
  <si>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</si>
  <si>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</si>
  <si>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</si>
  <si>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</si>
  <si>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</si>
  <si>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</si>
  <si>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</si>
  <si>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</si>
  <si>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</si>
  <si>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</si>
  <si>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</si>
  <si>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</si>
  <si>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</si>
  <si>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</si>
  <si>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</si>
  <si>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</si>
  <si>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</si>
  <si>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</si>
  <si>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</si>
  <si>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</si>
  <si>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</si>
  <si>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</si>
  <si>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</si>
  <si>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</si>
  <si>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</si>
  <si>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</si>
  <si>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</si>
  <si>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</si>
  <si>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</si>
  <si>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</si>
  <si>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</si>
  <si>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</si>
  <si>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</si>
  <si>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</si>
  <si>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</si>
  <si>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</si>
  <si>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</si>
  <si>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</si>
  <si>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</si>
  <si>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</si>
  <si>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</si>
  <si>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</si>
  <si>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</si>
  <si>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</si>
  <si>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</si>
  <si>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</si>
  <si>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</si>
  <si>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</si>
  <si>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</si>
  <si>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</si>
  <si>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</si>
  <si>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</si>
  <si>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</si>
  <si>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</si>
  <si>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</si>
  <si>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</si>
  <si>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</si>
  <si>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</si>
  <si>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</si>
  <si>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</si>
  <si>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</si>
  <si>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</si>
  <si>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</si>
  <si>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</si>
  <si>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</si>
  <si>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</si>
  <si>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</si>
  <si>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</si>
  <si>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</si>
  <si>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</si>
  <si>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</si>
  <si>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</si>
  <si>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</si>
  <si>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</si>
  <si>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</si>
  <si>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</si>
  <si>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</si>
  <si>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</si>
  <si>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</si>
  <si>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</si>
  <si>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</si>
  <si>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</si>
  <si>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</si>
  <si>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</si>
  <si>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</si>
  <si>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</si>
  <si>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</si>
  <si>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</si>
  <si>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</si>
  <si>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</si>
  <si>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</si>
  <si>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</si>
  <si>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</si>
  <si>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</si>
  <si>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</si>
  <si>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</si>
  <si>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</si>
  <si>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</si>
  <si>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</si>
  <si>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</si>
  <si>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</si>
  <si>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</si>
  <si>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</si>
  <si>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</si>
  <si>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</si>
  <si>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</si>
  <si>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</si>
  <si>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</si>
  <si>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</si>
  <si>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</si>
  <si>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</si>
  <si>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</si>
  <si>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</si>
  <si>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</si>
  <si>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</si>
  <si>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</si>
  <si>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</si>
  <si>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</si>
  <si>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</si>
  <si>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</si>
  <si>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</si>
  <si>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</si>
  <si>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</si>
  <si>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</si>
  <si>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</si>
  <si>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</si>
  <si>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</si>
  <si>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</si>
  <si>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</si>
  <si>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</si>
  <si>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</si>
  <si>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</si>
  <si>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</si>
  <si>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</si>
  <si>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</si>
  <si>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</si>
  <si>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</si>
  <si>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</si>
  <si>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</si>
  <si>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</si>
  <si>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</si>
  <si>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</si>
  <si>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</si>
  <si>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</si>
  <si>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</si>
  <si>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</si>
  <si>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</si>
  <si>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</si>
  <si>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</si>
  <si>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</si>
  <si>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</si>
  <si>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</si>
  <si>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</si>
  <si>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</si>
  <si>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</si>
  <si>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</si>
  <si>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</si>
  <si>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</si>
  <si>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</si>
  <si>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</si>
  <si>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</si>
  <si>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</si>
  <si>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</si>
  <si>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</si>
  <si>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</si>
  <si>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</si>
  <si>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</si>
  <si>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</si>
  <si>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</si>
  <si>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</si>
  <si>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</si>
  <si>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</si>
  <si>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</si>
  <si>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</si>
  <si>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</si>
  <si>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Septiembre de 2024 (b)</t>
  </si>
  <si>
    <t>Del 1 de Enero al 30 de Septiembre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</si>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</sst>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 wrapText="1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file:///Y:\40_Portal%20Congreso\08_Informaci&#243;n%20Financiera%20ASEG\2024\1er%20Trimestre\2_Digitales\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5" t="s">
        <v>588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635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126323888.66</v>
      </c>
      <c r="C9" s="46">
        <f>SUM(C10:C16)</f>
        <v>150349987.09</v>
      </c>
      <c r="D9" s="45" t="s">
        <v>10</v>
      </c>
      <c r="E9" s="46">
        <f>SUM(E10:E18)</f>
        <v>14888521.439999999</v>
      </c>
      <c r="F9" s="46">
        <f>SUM(F10:F18)</f>
        <v>36983560.340000004</v>
      </c>
    </row>
    <row r="10" spans="1:6" x14ac:dyDescent="0.25">
      <c r="A10" s="47" t="s">
        <v>11</v>
      </c>
      <c r="B10" s="172">
        <v>0</v>
      </c>
      <c r="C10" s="173">
        <v>0</v>
      </c>
      <c r="D10" s="47" t="s">
        <v>12</v>
      </c>
      <c r="E10" s="174">
        <v>0</v>
      </c>
      <c r="F10" s="175">
        <v>8633292.5700000003</v>
      </c>
    </row>
    <row r="11" spans="1:6" x14ac:dyDescent="0.25">
      <c r="A11" s="47" t="s">
        <v>13</v>
      </c>
      <c r="B11" s="174">
        <v>27905230.91</v>
      </c>
      <c r="C11" s="175">
        <v>75559025.560000002</v>
      </c>
      <c r="D11" s="47" t="s">
        <v>14</v>
      </c>
      <c r="E11" s="174">
        <v>1142050.28</v>
      </c>
      <c r="F11" s="175">
        <v>1373331.06</v>
      </c>
    </row>
    <row r="12" spans="1:6" x14ac:dyDescent="0.25">
      <c r="A12" s="47" t="s">
        <v>15</v>
      </c>
      <c r="B12" s="174">
        <v>8162273.1799999997</v>
      </c>
      <c r="C12" s="175">
        <v>7187358.5</v>
      </c>
      <c r="D12" s="47" t="s">
        <v>16</v>
      </c>
      <c r="E12" s="174">
        <v>0</v>
      </c>
      <c r="F12" s="175">
        <v>0</v>
      </c>
    </row>
    <row r="13" spans="1:6" x14ac:dyDescent="0.25">
      <c r="A13" s="47" t="s">
        <v>17</v>
      </c>
      <c r="B13" s="174">
        <v>71491752.109999999</v>
      </c>
      <c r="C13" s="175">
        <v>19299999.940000001</v>
      </c>
      <c r="D13" s="47" t="s">
        <v>18</v>
      </c>
      <c r="E13" s="172">
        <v>0</v>
      </c>
      <c r="F13" s="173">
        <v>0</v>
      </c>
    </row>
    <row r="14" spans="1:6" x14ac:dyDescent="0.25">
      <c r="A14" s="47" t="s">
        <v>19</v>
      </c>
      <c r="B14" s="172">
        <v>0</v>
      </c>
      <c r="C14" s="173">
        <v>0</v>
      </c>
      <c r="D14" s="47" t="s">
        <v>20</v>
      </c>
      <c r="E14" s="174">
        <v>0</v>
      </c>
      <c r="F14" s="175">
        <v>9999.99</v>
      </c>
    </row>
    <row r="15" spans="1:6" x14ac:dyDescent="0.25">
      <c r="A15" s="47" t="s">
        <v>21</v>
      </c>
      <c r="B15" s="174">
        <v>18764632.460000001</v>
      </c>
      <c r="C15" s="175">
        <v>48303603.090000004</v>
      </c>
      <c r="D15" s="47" t="s">
        <v>22</v>
      </c>
      <c r="E15" s="172">
        <v>0</v>
      </c>
      <c r="F15" s="173">
        <v>0</v>
      </c>
    </row>
    <row r="16" spans="1:6" x14ac:dyDescent="0.25">
      <c r="A16" s="47" t="s">
        <v>23</v>
      </c>
      <c r="B16" s="172">
        <v>0</v>
      </c>
      <c r="C16" s="173">
        <v>0</v>
      </c>
      <c r="D16" s="47" t="s">
        <v>24</v>
      </c>
      <c r="E16" s="174">
        <v>13677252.470000001</v>
      </c>
      <c r="F16" s="175">
        <v>26966577.719999999</v>
      </c>
    </row>
    <row r="17" spans="1:6" x14ac:dyDescent="0.25">
      <c r="A17" s="45" t="s">
        <v>25</v>
      </c>
      <c r="B17" s="46">
        <f>SUM(B18:B24)</f>
        <v>6799377.5600000005</v>
      </c>
      <c r="C17" s="46">
        <f>SUM(C18:C24)</f>
        <v>1173712.56</v>
      </c>
      <c r="D17" s="47" t="s">
        <v>26</v>
      </c>
      <c r="E17" s="172">
        <v>0</v>
      </c>
      <c r="F17" s="173">
        <v>0</v>
      </c>
    </row>
    <row r="18" spans="1:6" x14ac:dyDescent="0.25">
      <c r="A18" s="47" t="s">
        <v>27</v>
      </c>
      <c r="B18" s="172">
        <v>0</v>
      </c>
      <c r="C18" s="173">
        <v>0</v>
      </c>
      <c r="D18" s="47" t="s">
        <v>28</v>
      </c>
      <c r="E18" s="174">
        <v>69218.69</v>
      </c>
      <c r="F18" s="175">
        <v>359</v>
      </c>
    </row>
    <row r="19" spans="1:6" x14ac:dyDescent="0.25">
      <c r="A19" s="47" t="s">
        <v>29</v>
      </c>
      <c r="B19" s="174">
        <v>6454.32</v>
      </c>
      <c r="C19" s="175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4">
        <v>6686208.6600000001</v>
      </c>
      <c r="C20" s="175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4">
        <v>0</v>
      </c>
      <c r="C21" s="175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4">
        <v>106714.58</v>
      </c>
      <c r="C22" s="175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2">
        <v>0</v>
      </c>
      <c r="C23" s="173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4">
        <v>0</v>
      </c>
      <c r="C24" s="175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9149458.5999999996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4">
        <v>5641051.5300000003</v>
      </c>
      <c r="C26" s="175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2">
        <v>0</v>
      </c>
      <c r="C27" s="173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2">
        <v>0</v>
      </c>
      <c r="C28" s="173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4">
        <v>3508407.07</v>
      </c>
      <c r="C29" s="173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2">
        <v>0</v>
      </c>
      <c r="C30" s="173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4">
        <v>1730683.24</v>
      </c>
      <c r="C37" s="175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5">
        <v>-297907.5</v>
      </c>
      <c r="C39" s="175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5">
        <v>736326</v>
      </c>
      <c r="C42" s="175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144441826.56</v>
      </c>
      <c r="C47" s="4">
        <f>C9+C17+C25+C31+C37+C38+C41</f>
        <v>156138080.75</v>
      </c>
      <c r="D47" s="2" t="s">
        <v>84</v>
      </c>
      <c r="E47" s="4">
        <f>E9+E19+E23+E26+E27+E31+E38+E42</f>
        <v>14888521.439999999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4">
        <v>0</v>
      </c>
      <c r="C50" s="175">
        <v>0</v>
      </c>
      <c r="D50" s="45" t="s">
        <v>88</v>
      </c>
      <c r="E50" s="174">
        <v>0</v>
      </c>
      <c r="F50" s="175">
        <v>0</v>
      </c>
    </row>
    <row r="51" spans="1:6" x14ac:dyDescent="0.25">
      <c r="A51" s="45" t="s">
        <v>89</v>
      </c>
      <c r="B51" s="174">
        <v>0</v>
      </c>
      <c r="C51" s="175">
        <v>0</v>
      </c>
      <c r="D51" s="45" t="s">
        <v>90</v>
      </c>
      <c r="E51" s="174">
        <v>0</v>
      </c>
      <c r="F51" s="175">
        <v>0</v>
      </c>
    </row>
    <row r="52" spans="1:6" x14ac:dyDescent="0.25">
      <c r="A52" s="45" t="s">
        <v>91</v>
      </c>
      <c r="B52" s="174">
        <v>829381041.89999998</v>
      </c>
      <c r="C52" s="175">
        <v>825788097.75</v>
      </c>
      <c r="D52" s="45" t="s">
        <v>92</v>
      </c>
      <c r="E52" s="174">
        <v>0</v>
      </c>
      <c r="F52" s="175">
        <v>0</v>
      </c>
    </row>
    <row r="53" spans="1:6" x14ac:dyDescent="0.25">
      <c r="A53" s="45" t="s">
        <v>93</v>
      </c>
      <c r="B53" s="174">
        <v>153378301.21000001</v>
      </c>
      <c r="C53" s="175">
        <v>152518744.44999999</v>
      </c>
      <c r="D53" s="45" t="s">
        <v>94</v>
      </c>
      <c r="E53" s="174">
        <v>0</v>
      </c>
      <c r="F53" s="175">
        <v>0</v>
      </c>
    </row>
    <row r="54" spans="1:6" x14ac:dyDescent="0.25">
      <c r="A54" s="45" t="s">
        <v>95</v>
      </c>
      <c r="B54" s="174">
        <v>16463191.890000001</v>
      </c>
      <c r="C54" s="175">
        <v>16463191.890000001</v>
      </c>
      <c r="D54" s="45" t="s">
        <v>96</v>
      </c>
      <c r="E54" s="174">
        <v>0</v>
      </c>
      <c r="F54" s="175">
        <v>32108842.780000001</v>
      </c>
    </row>
    <row r="55" spans="1:6" x14ac:dyDescent="0.25">
      <c r="A55" s="45" t="s">
        <v>97</v>
      </c>
      <c r="B55" s="174">
        <v>-394389522.57999998</v>
      </c>
      <c r="C55" s="175">
        <v>-359672026.72000003</v>
      </c>
      <c r="D55" s="49" t="s">
        <v>98</v>
      </c>
      <c r="E55" s="174">
        <v>18482218.649999999</v>
      </c>
      <c r="F55" s="175">
        <v>16579586.789999999</v>
      </c>
    </row>
    <row r="56" spans="1:6" x14ac:dyDescent="0.25">
      <c r="A56" s="45" t="s">
        <v>99</v>
      </c>
      <c r="B56" s="174">
        <v>12000</v>
      </c>
      <c r="C56" s="175">
        <v>12000</v>
      </c>
      <c r="D56" s="44"/>
      <c r="E56" s="48"/>
      <c r="F56" s="48"/>
    </row>
    <row r="57" spans="1:6" x14ac:dyDescent="0.25">
      <c r="A57" s="45" t="s">
        <v>100</v>
      </c>
      <c r="B57" s="174">
        <v>0</v>
      </c>
      <c r="C57" s="175">
        <v>0</v>
      </c>
      <c r="D57" s="2" t="s">
        <v>101</v>
      </c>
      <c r="E57" s="4">
        <f>SUM(E50:E55)</f>
        <v>18482218.649999999</v>
      </c>
      <c r="F57" s="4">
        <f>SUM(F50:F55)</f>
        <v>48688429.57</v>
      </c>
    </row>
    <row r="58" spans="1:6" x14ac:dyDescent="0.25">
      <c r="A58" s="45" t="s">
        <v>102</v>
      </c>
      <c r="B58" s="174">
        <v>0</v>
      </c>
      <c r="C58" s="175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33370740.089999996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604845012.42000008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749286838.98000002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5">
        <v>0</v>
      </c>
      <c r="F64" s="175">
        <v>0</v>
      </c>
    </row>
    <row r="65" spans="1:6" x14ac:dyDescent="0.25">
      <c r="A65" s="44"/>
      <c r="B65" s="44"/>
      <c r="C65" s="44"/>
      <c r="D65" s="49" t="s">
        <v>109</v>
      </c>
      <c r="E65" s="175">
        <v>690250996.39999998</v>
      </c>
      <c r="F65" s="175">
        <v>690250996.39999998</v>
      </c>
    </row>
    <row r="66" spans="1:6" x14ac:dyDescent="0.25">
      <c r="A66" s="44"/>
      <c r="B66" s="44"/>
      <c r="C66" s="44"/>
      <c r="D66" s="45" t="s">
        <v>110</v>
      </c>
      <c r="E66" s="175">
        <v>0</v>
      </c>
      <c r="F66" s="175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25665102.490000002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4">
        <v>10340000.689999999</v>
      </c>
      <c r="F69" s="175">
        <v>-44685683.270000003</v>
      </c>
    </row>
    <row r="70" spans="1:6" x14ac:dyDescent="0.25">
      <c r="A70" s="52"/>
      <c r="B70" s="44"/>
      <c r="C70" s="44"/>
      <c r="D70" s="45" t="s">
        <v>113</v>
      </c>
      <c r="E70" s="174">
        <v>17012681.010000002</v>
      </c>
      <c r="F70" s="175">
        <v>61698364.289999999</v>
      </c>
    </row>
    <row r="71" spans="1:6" x14ac:dyDescent="0.25">
      <c r="A71" s="52"/>
      <c r="B71" s="44"/>
      <c r="C71" s="44"/>
      <c r="D71" s="45" t="s">
        <v>114</v>
      </c>
      <c r="E71" s="174">
        <v>12783.36</v>
      </c>
      <c r="F71" s="175">
        <v>12783.36</v>
      </c>
    </row>
    <row r="72" spans="1:6" x14ac:dyDescent="0.25">
      <c r="A72" s="52"/>
      <c r="B72" s="44"/>
      <c r="C72" s="44"/>
      <c r="D72" s="45" t="s">
        <v>115</v>
      </c>
      <c r="E72" s="174">
        <v>0</v>
      </c>
      <c r="F72" s="175">
        <v>0</v>
      </c>
    </row>
    <row r="73" spans="1:6" x14ac:dyDescent="0.25">
      <c r="A73" s="52"/>
      <c r="B73" s="44"/>
      <c r="C73" s="44"/>
      <c r="D73" s="45" t="s">
        <v>116</v>
      </c>
      <c r="E73" s="174">
        <v>-1700362.57</v>
      </c>
      <c r="F73" s="175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715916098.88999999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749286838.98000002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3F53-13A1-4E5E-BF23-CF71D7EEFBE6}">
  <sheetPr>
    <outlinePr summaryBelow="0"/>
  </sheetPr>
  <dimension ref="A1:G37"/>
  <sheetViews>
    <sheetView showGridLines="0" zoomScale="75" zoomScaleNormal="75" workbookViewId="0">
      <selection activeCell="B9" sqref="B9:G7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623</v>
      </c>
      <c r="D6" s="32" t="s">
        <v>624</v>
      </c>
      <c r="E6" s="32" t="s">
        <v>625</v>
      </c>
      <c r="F6" s="32" t="s">
        <v>626</v>
      </c>
      <c r="G6" s="32" t="s">
        <v>652</v>
      </c>
    </row>
    <row r="7" spans="1:7" ht="15.75" customHeight="1" x14ac:dyDescent="0.25">
      <c r="A7" s="26" t="s">
        <v>558</v>
      </c>
      <c r="B7" s="114">
        <f>SUM(B8:B19)</f>
        <v>731985912</v>
      </c>
      <c r="C7" s="114">
        <f t="shared" ref="C7:G7" si="0">SUM(C8:C19)</f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4">
        <f>B21+B7+B28</f>
        <v>731985912</v>
      </c>
      <c r="C31" s="114">
        <f t="shared" ref="C31:G31" si="3">C21+C7+C28</f>
        <v>754155842</v>
      </c>
      <c r="D31" s="114">
        <f t="shared" si="3"/>
        <v>777001388</v>
      </c>
      <c r="E31" s="114">
        <f t="shared" si="3"/>
        <v>800543346</v>
      </c>
      <c r="F31" s="114">
        <f t="shared" si="3"/>
        <v>824803156</v>
      </c>
      <c r="G31" s="114">
        <f t="shared" si="3"/>
        <v>849802937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11A71AB8-AA24-4CA4-A455-3919A844653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84B-4196-49B7-88B2-F12C35882751}">
  <sheetPr>
    <outlinePr summaryBelow="0"/>
  </sheetPr>
  <dimension ref="A1:G30"/>
  <sheetViews>
    <sheetView showGridLines="0" zoomScale="75" zoomScaleNormal="75" workbookViewId="0">
      <selection activeCell="B9" sqref="B9:G7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653</v>
      </c>
      <c r="D6" s="32" t="s">
        <v>624</v>
      </c>
      <c r="E6" s="32" t="s">
        <v>625</v>
      </c>
      <c r="F6" s="32" t="s">
        <v>626</v>
      </c>
      <c r="G6" s="32" t="s">
        <v>654</v>
      </c>
    </row>
    <row r="7" spans="1:7" ht="15.75" customHeight="1" x14ac:dyDescent="0.25">
      <c r="A7" s="26" t="s">
        <v>469</v>
      </c>
      <c r="B7" s="114">
        <f t="shared" ref="B7:G7" si="0">SUM(B8:B16)</f>
        <v>731985912</v>
      </c>
      <c r="C7" s="114">
        <f t="shared" si="0"/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4">
        <f>B18+B7</f>
        <v>731985912</v>
      </c>
      <c r="C29" s="114">
        <f t="shared" ref="C29:G29" si="2">C18+C7</f>
        <v>754155842</v>
      </c>
      <c r="D29" s="114">
        <f t="shared" si="2"/>
        <v>777001388</v>
      </c>
      <c r="E29" s="114">
        <f t="shared" si="2"/>
        <v>800543346</v>
      </c>
      <c r="F29" s="114">
        <f t="shared" si="2"/>
        <v>824803156</v>
      </c>
      <c r="G29" s="114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905C0D4-0E2C-4D64-9DED-1109B20EDFC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61DB-2BAE-433F-AE17-0CB71E78D329}">
  <sheetPr>
    <outlinePr summaryBelow="0"/>
  </sheetPr>
  <dimension ref="A1:G39"/>
  <sheetViews>
    <sheetView showGridLines="0" zoomScale="75" zoomScaleNormal="75" workbookViewId="0">
      <selection activeCell="B9" sqref="B9:G7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656</v>
      </c>
    </row>
    <row r="6" spans="1:7" ht="15.75" customHeight="1" x14ac:dyDescent="0.25">
      <c r="A6" s="26" t="s">
        <v>452</v>
      </c>
      <c r="B6" s="114">
        <f>SUM(B7:B18)</f>
        <v>725475381.54000008</v>
      </c>
      <c r="C6" s="114">
        <f t="shared" ref="C6:G6" si="0">SUM(C7:C18)</f>
        <v>730848877.65999997</v>
      </c>
      <c r="D6" s="114">
        <f t="shared" si="0"/>
        <v>698201661.80999994</v>
      </c>
      <c r="E6" s="114">
        <f t="shared" si="0"/>
        <v>653536812.91999996</v>
      </c>
      <c r="F6" s="114">
        <f t="shared" si="0"/>
        <v>672093094.13999999</v>
      </c>
      <c r="G6" s="114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4">
        <f>SUM(B21:B25)</f>
        <v>567120</v>
      </c>
      <c r="C20" s="114">
        <f t="shared" ref="C20:G20" si="1">SUM(C21:C25)</f>
        <v>742013.02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4">
        <f>SUM(B28)</f>
        <v>0</v>
      </c>
      <c r="C27" s="114">
        <f t="shared" ref="C27:G27" si="2">SUM(C28)</f>
        <v>36692665.539999999</v>
      </c>
      <c r="D27" s="114">
        <f t="shared" si="2"/>
        <v>13723907.960000001</v>
      </c>
      <c r="E27" s="114">
        <f t="shared" si="2"/>
        <v>37155591.039999999</v>
      </c>
      <c r="F27" s="114">
        <f t="shared" si="2"/>
        <v>28017713.800000001</v>
      </c>
      <c r="G27" s="114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4">
        <f>B20+B6+B27</f>
        <v>726042501.54000008</v>
      </c>
      <c r="C30" s="114">
        <f t="shared" ref="C30:G30" si="3">C20+C6+C27</f>
        <v>768283556.21999991</v>
      </c>
      <c r="D30" s="114">
        <f t="shared" si="3"/>
        <v>711925569.76999998</v>
      </c>
      <c r="E30" s="114">
        <f t="shared" si="3"/>
        <v>690692403.95999992</v>
      </c>
      <c r="F30" s="114">
        <f t="shared" si="3"/>
        <v>700110807.93999994</v>
      </c>
      <c r="G30" s="114">
        <f t="shared" si="3"/>
        <v>741005301.64999998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464</v>
      </c>
      <c r="B33" s="86">
        <v>0</v>
      </c>
      <c r="C33" s="86">
        <v>36692665.539999999</v>
      </c>
      <c r="D33" s="86">
        <v>13723907.960000001</v>
      </c>
      <c r="E33" s="86">
        <v>37155591.039999999</v>
      </c>
      <c r="F33" s="86">
        <v>28017713.800000001</v>
      </c>
      <c r="G33" s="86">
        <v>20351581.84</v>
      </c>
    </row>
    <row r="34" spans="1:7" ht="30" x14ac:dyDescent="0.25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A989048-CDD8-4F27-A2C1-0191C6506F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3459-0422-41A0-A70D-D7C52B89B2BD}">
  <sheetPr>
    <outlinePr summaryBelow="0"/>
  </sheetPr>
  <dimension ref="A1:G32"/>
  <sheetViews>
    <sheetView showGridLines="0" zoomScale="75" zoomScaleNormal="75" workbookViewId="0">
      <selection activeCell="B9" sqref="B9:G7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657</v>
      </c>
    </row>
    <row r="6" spans="1:7" ht="15.75" customHeight="1" x14ac:dyDescent="0.25">
      <c r="A6" s="26" t="s">
        <v>469</v>
      </c>
      <c r="B6" s="114">
        <f t="shared" ref="B6:G6" si="0">SUM(B7:B15)</f>
        <v>707010376.07000017</v>
      </c>
      <c r="C6" s="114">
        <f t="shared" si="0"/>
        <v>746914413.13999999</v>
      </c>
      <c r="D6" s="114">
        <f t="shared" si="0"/>
        <v>678920594.19999993</v>
      </c>
      <c r="E6" s="114">
        <f t="shared" si="0"/>
        <v>661528901.78999984</v>
      </c>
      <c r="F6" s="114">
        <f t="shared" si="0"/>
        <v>682059901.95000005</v>
      </c>
      <c r="G6" s="114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4">
        <f>SUM(B18:B26)</f>
        <v>2568374.67</v>
      </c>
      <c r="C17" s="114">
        <f t="shared" ref="C17:G17" si="1">SUM(C18:C26)</f>
        <v>742013.02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4">
        <f>B17+B6</f>
        <v>709578750.74000013</v>
      </c>
      <c r="C28" s="114">
        <f t="shared" ref="C28:G28" si="2">C17+C6</f>
        <v>747656426.15999997</v>
      </c>
      <c r="D28" s="114">
        <f t="shared" si="2"/>
        <v>678920594.19999993</v>
      </c>
      <c r="E28" s="114">
        <f t="shared" si="2"/>
        <v>661528901.78999984</v>
      </c>
      <c r="F28" s="114">
        <f t="shared" si="2"/>
        <v>682059901.95000005</v>
      </c>
      <c r="G28" s="114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46AEDBC7-301C-4A8A-843F-6A9D61E476C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348-1BFE-4F0E-994B-6E0049FB5766}">
  <sheetPr>
    <outlinePr summaryBelow="0"/>
  </sheetPr>
  <dimension ref="A1:F67"/>
  <sheetViews>
    <sheetView showGridLines="0" zoomScale="75" zoomScaleNormal="75" workbookViewId="0">
      <selection activeCell="B9" sqref="B9:G76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8" t="s">
        <v>518</v>
      </c>
      <c r="B5" s="143"/>
      <c r="C5" s="143"/>
      <c r="D5" s="143"/>
      <c r="E5" s="143"/>
      <c r="F5" s="143"/>
    </row>
    <row r="6" spans="1:6" ht="30" x14ac:dyDescent="0.25">
      <c r="A6" s="141" t="s">
        <v>519</v>
      </c>
      <c r="B6" s="140" t="s">
        <v>631</v>
      </c>
      <c r="C6" s="140" t="s">
        <v>631</v>
      </c>
      <c r="D6" s="140" t="s">
        <v>631</v>
      </c>
      <c r="E6" s="140" t="s">
        <v>631</v>
      </c>
      <c r="F6" s="140" t="s">
        <v>631</v>
      </c>
    </row>
    <row r="7" spans="1:6" ht="15.75" customHeight="1" x14ac:dyDescent="0.25">
      <c r="A7" s="141" t="s">
        <v>520</v>
      </c>
      <c r="B7" s="140" t="s">
        <v>632</v>
      </c>
      <c r="C7" s="140" t="s">
        <v>632</v>
      </c>
      <c r="D7" s="140" t="s">
        <v>632</v>
      </c>
      <c r="E7" s="140" t="s">
        <v>632</v>
      </c>
      <c r="F7" s="140" t="s">
        <v>632</v>
      </c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521</v>
      </c>
      <c r="B9" s="140"/>
      <c r="C9" s="140"/>
      <c r="D9" s="140"/>
      <c r="E9" s="162"/>
      <c r="F9" s="140"/>
    </row>
    <row r="10" spans="1:6" x14ac:dyDescent="0.25">
      <c r="A10" s="141" t="s">
        <v>522</v>
      </c>
      <c r="B10" s="167">
        <v>66718</v>
      </c>
      <c r="C10" s="150"/>
      <c r="D10" s="167">
        <v>66718</v>
      </c>
      <c r="E10" s="167">
        <v>66718</v>
      </c>
      <c r="F10" s="167">
        <v>66718</v>
      </c>
    </row>
    <row r="11" spans="1:6" x14ac:dyDescent="0.25">
      <c r="A11" s="66" t="s">
        <v>523</v>
      </c>
      <c r="B11" s="166">
        <v>90</v>
      </c>
      <c r="C11" s="150"/>
      <c r="D11" s="166">
        <v>90</v>
      </c>
      <c r="E11" s="166">
        <v>90</v>
      </c>
      <c r="F11" s="166">
        <v>90</v>
      </c>
    </row>
    <row r="12" spans="1:6" x14ac:dyDescent="0.25">
      <c r="A12" s="66" t="s">
        <v>524</v>
      </c>
      <c r="B12" s="166">
        <v>18</v>
      </c>
      <c r="C12" s="150"/>
      <c r="D12" s="166">
        <v>18</v>
      </c>
      <c r="E12" s="166">
        <v>18</v>
      </c>
      <c r="F12" s="166">
        <v>18</v>
      </c>
    </row>
    <row r="13" spans="1:6" x14ac:dyDescent="0.25">
      <c r="A13" s="66" t="s">
        <v>525</v>
      </c>
      <c r="B13" s="74">
        <v>41.7</v>
      </c>
      <c r="C13" s="156"/>
      <c r="D13" s="74">
        <v>41.7</v>
      </c>
      <c r="E13" s="74">
        <v>41.7</v>
      </c>
      <c r="F13" s="74">
        <v>41.7</v>
      </c>
    </row>
    <row r="14" spans="1:6" x14ac:dyDescent="0.25">
      <c r="A14" s="141" t="s">
        <v>526</v>
      </c>
      <c r="B14" s="150">
        <v>15911</v>
      </c>
      <c r="C14" s="150"/>
      <c r="D14" s="150">
        <v>300</v>
      </c>
      <c r="E14" s="150">
        <v>3566</v>
      </c>
      <c r="F14" s="150"/>
    </row>
    <row r="15" spans="1:6" x14ac:dyDescent="0.25">
      <c r="A15" s="66" t="s">
        <v>523</v>
      </c>
      <c r="B15" s="154">
        <v>90</v>
      </c>
      <c r="C15" s="163"/>
      <c r="D15" s="163">
        <v>87</v>
      </c>
      <c r="E15" s="168">
        <v>89.79</v>
      </c>
      <c r="F15" s="150"/>
    </row>
    <row r="16" spans="1:6" x14ac:dyDescent="0.25">
      <c r="A16" s="66" t="s">
        <v>524</v>
      </c>
      <c r="B16" s="154">
        <v>45</v>
      </c>
      <c r="C16" s="164"/>
      <c r="D16" s="199">
        <v>26</v>
      </c>
      <c r="E16" s="154">
        <v>20.3</v>
      </c>
      <c r="F16" s="164"/>
    </row>
    <row r="17" spans="1:6" x14ac:dyDescent="0.25">
      <c r="A17" s="66" t="s">
        <v>525</v>
      </c>
      <c r="B17">
        <v>64.97</v>
      </c>
      <c r="C17" s="151"/>
      <c r="D17" s="52">
        <v>48.39</v>
      </c>
      <c r="E17" s="52">
        <v>63.08</v>
      </c>
      <c r="F17" s="151"/>
    </row>
    <row r="18" spans="1:6" x14ac:dyDescent="0.25">
      <c r="A18" s="141" t="s">
        <v>527</v>
      </c>
      <c r="B18" s="151"/>
      <c r="C18" s="151"/>
      <c r="D18" s="151"/>
      <c r="E18" s="117"/>
      <c r="F18" s="151"/>
    </row>
    <row r="19" spans="1:6" x14ac:dyDescent="0.25">
      <c r="A19" s="141" t="s">
        <v>528</v>
      </c>
      <c r="B19" s="157">
        <v>11.18</v>
      </c>
      <c r="C19" s="151"/>
      <c r="D19" s="157">
        <v>11.18</v>
      </c>
      <c r="E19" s="157">
        <v>11.18</v>
      </c>
      <c r="F19" s="157">
        <v>11.18</v>
      </c>
    </row>
    <row r="20" spans="1:6" x14ac:dyDescent="0.25">
      <c r="A20" s="141" t="s">
        <v>529</v>
      </c>
      <c r="B20" s="152">
        <v>0.16500000000000001</v>
      </c>
      <c r="C20" s="152"/>
      <c r="D20" s="152">
        <v>0.16500000000000001</v>
      </c>
      <c r="E20" s="152">
        <v>0.16500000000000001</v>
      </c>
      <c r="F20" s="152">
        <v>0.16500000000000001</v>
      </c>
    </row>
    <row r="21" spans="1:6" x14ac:dyDescent="0.25">
      <c r="A21" s="141" t="s">
        <v>530</v>
      </c>
      <c r="B21" s="152">
        <v>0.23749999999999999</v>
      </c>
      <c r="C21" s="152"/>
      <c r="D21" s="152">
        <v>0.23749999999999999</v>
      </c>
      <c r="E21" s="152">
        <v>0.23749999999999999</v>
      </c>
      <c r="F21" s="152">
        <v>0.23749999999999999</v>
      </c>
    </row>
    <row r="22" spans="1:6" x14ac:dyDescent="0.25">
      <c r="A22" s="141" t="s">
        <v>531</v>
      </c>
      <c r="B22" s="158">
        <v>6.1199999999999997E-2</v>
      </c>
      <c r="C22" s="152"/>
      <c r="D22" s="152">
        <v>0.23169999999999999</v>
      </c>
      <c r="E22" s="169">
        <v>0.2175</v>
      </c>
      <c r="F22" s="171" t="s">
        <v>634</v>
      </c>
    </row>
    <row r="23" spans="1:6" x14ac:dyDescent="0.25">
      <c r="A23" s="141" t="s">
        <v>532</v>
      </c>
      <c r="B23" s="200">
        <v>1.0120000000000001E-2</v>
      </c>
      <c r="C23" s="152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1" t="s">
        <v>533</v>
      </c>
      <c r="B24" s="159">
        <v>51.98</v>
      </c>
      <c r="C24" s="145"/>
      <c r="D24" s="145">
        <v>38.729999999999997</v>
      </c>
      <c r="E24" s="145">
        <v>50.45</v>
      </c>
      <c r="F24" s="86">
        <v>0</v>
      </c>
    </row>
    <row r="25" spans="1:6" x14ac:dyDescent="0.25">
      <c r="A25" s="141" t="s">
        <v>534</v>
      </c>
      <c r="B25">
        <v>28.56</v>
      </c>
      <c r="C25" s="145"/>
      <c r="D25" s="145">
        <v>40.25</v>
      </c>
      <c r="E25" s="59">
        <v>30.16</v>
      </c>
      <c r="F25" s="86">
        <v>0</v>
      </c>
    </row>
    <row r="26" spans="1:6" x14ac:dyDescent="0.25">
      <c r="A26" s="142"/>
      <c r="B26" s="146"/>
      <c r="C26" s="146"/>
      <c r="D26" s="146"/>
      <c r="E26" s="44"/>
      <c r="F26" s="146"/>
    </row>
    <row r="27" spans="1:6" ht="14.45" customHeight="1" x14ac:dyDescent="0.25">
      <c r="A27" s="147" t="s">
        <v>535</v>
      </c>
      <c r="B27" s="144"/>
      <c r="C27" s="144"/>
      <c r="D27" s="144"/>
      <c r="E27" s="12"/>
      <c r="F27" s="144"/>
    </row>
    <row r="28" spans="1:6" x14ac:dyDescent="0.25">
      <c r="A28" s="141" t="s">
        <v>536</v>
      </c>
      <c r="B28" s="86">
        <v>3697169129.6199999</v>
      </c>
      <c r="C28" s="86"/>
      <c r="D28" s="86">
        <v>3697169129.6199999</v>
      </c>
      <c r="E28" s="86">
        <v>3697169129.6199999</v>
      </c>
      <c r="F28" s="86">
        <v>3697169129.6199999</v>
      </c>
    </row>
    <row r="29" spans="1:6" x14ac:dyDescent="0.25">
      <c r="A29" s="137"/>
      <c r="B29" s="86"/>
      <c r="C29" s="52"/>
      <c r="D29" s="52"/>
      <c r="E29" s="52"/>
      <c r="F29" s="86"/>
    </row>
    <row r="30" spans="1:6" x14ac:dyDescent="0.25">
      <c r="A30" s="148" t="s">
        <v>537</v>
      </c>
      <c r="B30" s="52"/>
      <c r="C30" s="52"/>
      <c r="D30" s="52"/>
      <c r="E30" s="86"/>
      <c r="F30" s="86"/>
    </row>
    <row r="31" spans="1:6" x14ac:dyDescent="0.25">
      <c r="A31" s="149" t="s">
        <v>522</v>
      </c>
      <c r="B31" s="86">
        <v>8938853521.2800007</v>
      </c>
      <c r="C31" s="86"/>
      <c r="D31" s="160">
        <v>8938853521.2800007</v>
      </c>
      <c r="E31" s="86">
        <v>8938853521.2800007</v>
      </c>
      <c r="F31" s="86">
        <v>8938853521.2800007</v>
      </c>
    </row>
    <row r="32" spans="1:6" x14ac:dyDescent="0.25">
      <c r="A32" s="149" t="s">
        <v>526</v>
      </c>
      <c r="B32" s="160">
        <v>2528090460.48</v>
      </c>
      <c r="C32" s="86"/>
      <c r="D32" s="86">
        <v>22072330.079999998</v>
      </c>
      <c r="E32" s="86">
        <v>57098130.719999999</v>
      </c>
      <c r="F32" s="86">
        <v>0</v>
      </c>
    </row>
    <row r="33" spans="1:6" x14ac:dyDescent="0.25">
      <c r="A33" s="149" t="s">
        <v>538</v>
      </c>
      <c r="B33" s="154">
        <v>0</v>
      </c>
      <c r="C33" s="86"/>
      <c r="D33" s="86">
        <v>0</v>
      </c>
      <c r="E33" s="86">
        <v>302865825.60000002</v>
      </c>
      <c r="F33" s="86">
        <v>0</v>
      </c>
    </row>
    <row r="34" spans="1:6" x14ac:dyDescent="0.25">
      <c r="A34" s="137"/>
      <c r="B34" s="52"/>
      <c r="C34" s="52"/>
      <c r="D34" s="52"/>
      <c r="E34" s="86"/>
      <c r="F34" s="52"/>
    </row>
    <row r="35" spans="1:6" x14ac:dyDescent="0.25">
      <c r="A35" s="148" t="s">
        <v>539</v>
      </c>
      <c r="B35" s="52"/>
      <c r="C35" s="52"/>
      <c r="D35" s="52"/>
      <c r="E35" s="52"/>
      <c r="F35" s="52"/>
    </row>
    <row r="36" spans="1:6" x14ac:dyDescent="0.25">
      <c r="A36" s="149" t="s">
        <v>540</v>
      </c>
      <c r="B36" s="160">
        <v>51359.28</v>
      </c>
      <c r="C36" s="52"/>
      <c r="D36" s="160">
        <v>32663.200000000001</v>
      </c>
      <c r="E36" s="170">
        <v>48630.7</v>
      </c>
      <c r="F36" s="86">
        <v>0</v>
      </c>
    </row>
    <row r="37" spans="1:6" x14ac:dyDescent="0.25">
      <c r="A37" s="149" t="s">
        <v>541</v>
      </c>
      <c r="B37" s="160">
        <v>5186.26</v>
      </c>
      <c r="C37" s="52"/>
      <c r="D37" s="160">
        <v>5228.0200000000004</v>
      </c>
      <c r="E37" s="86">
        <v>5186.8</v>
      </c>
      <c r="F37" s="86">
        <v>0</v>
      </c>
    </row>
    <row r="38" spans="1:6" x14ac:dyDescent="0.25">
      <c r="A38" s="149" t="s">
        <v>542</v>
      </c>
      <c r="B38" s="160">
        <v>13240.79</v>
      </c>
      <c r="C38" s="52"/>
      <c r="D38" s="160">
        <v>6131.2</v>
      </c>
      <c r="E38" s="170">
        <v>8411.9500000000007</v>
      </c>
      <c r="F38" s="86">
        <v>0</v>
      </c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543</v>
      </c>
      <c r="B40" s="160">
        <v>34890143566.019997</v>
      </c>
      <c r="C40" s="52"/>
      <c r="D40" s="165"/>
      <c r="E40" s="170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544</v>
      </c>
      <c r="B42" s="52"/>
      <c r="C42" s="52"/>
      <c r="D42" s="52"/>
      <c r="E42" s="52"/>
      <c r="F42" s="52"/>
    </row>
    <row r="43" spans="1:6" x14ac:dyDescent="0.25">
      <c r="A43" s="149" t="s">
        <v>545</v>
      </c>
      <c r="B43" s="160">
        <v>40070626921.940002</v>
      </c>
      <c r="C43" s="86"/>
      <c r="D43" s="160">
        <v>328941804.41000003</v>
      </c>
      <c r="E43" s="86">
        <v>743481939.70000005</v>
      </c>
      <c r="F43" s="86">
        <v>4638144187.0699997</v>
      </c>
    </row>
    <row r="44" spans="1:6" x14ac:dyDescent="0.25">
      <c r="A44" s="149" t="s">
        <v>546</v>
      </c>
      <c r="B44" s="160">
        <v>50363256209.139999</v>
      </c>
      <c r="C44" s="86"/>
      <c r="D44" s="160">
        <v>1772055800.74</v>
      </c>
      <c r="E44" s="86">
        <v>7009585178.1199999</v>
      </c>
      <c r="F44" s="86">
        <v>4958061873.1300001</v>
      </c>
    </row>
    <row r="45" spans="1:6" x14ac:dyDescent="0.25">
      <c r="A45" s="149" t="s">
        <v>547</v>
      </c>
      <c r="B45" s="160">
        <v>13610781662.870001</v>
      </c>
      <c r="C45" s="86"/>
      <c r="D45" s="160">
        <v>3356159138.29</v>
      </c>
      <c r="E45" s="86">
        <v>5331759760.2799997</v>
      </c>
      <c r="F45" s="86">
        <v>6198992394.1599998</v>
      </c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548</v>
      </c>
      <c r="B47" s="52"/>
      <c r="C47" s="52"/>
      <c r="D47" s="52"/>
      <c r="E47" s="52"/>
      <c r="F47" s="52"/>
    </row>
    <row r="48" spans="1:6" x14ac:dyDescent="0.25">
      <c r="A48" s="149" t="s">
        <v>546</v>
      </c>
      <c r="B48" s="86">
        <v>12592258871.18</v>
      </c>
      <c r="C48" s="86"/>
      <c r="D48" s="160">
        <v>292548598.11000001</v>
      </c>
      <c r="E48" s="86">
        <v>1079558068.4200001</v>
      </c>
      <c r="F48" s="86">
        <v>1336201727.8</v>
      </c>
    </row>
    <row r="49" spans="1:6" x14ac:dyDescent="0.25">
      <c r="A49" s="149" t="s">
        <v>547</v>
      </c>
      <c r="B49" s="160">
        <v>12521297839.540001</v>
      </c>
      <c r="C49" s="86"/>
      <c r="D49" s="160">
        <v>3087513208.8899999</v>
      </c>
      <c r="E49" s="86">
        <v>4904975601.04</v>
      </c>
      <c r="F49" s="86">
        <v>5702790037.6999998</v>
      </c>
    </row>
    <row r="50" spans="1:6" x14ac:dyDescent="0.25">
      <c r="A50" s="137"/>
      <c r="B50" s="52"/>
      <c r="C50" s="52"/>
      <c r="D50" s="160"/>
      <c r="E50" s="52"/>
      <c r="F50" s="52"/>
    </row>
    <row r="51" spans="1:6" x14ac:dyDescent="0.25">
      <c r="A51" s="148" t="s">
        <v>549</v>
      </c>
      <c r="B51" s="52"/>
      <c r="C51" s="52"/>
      <c r="D51" s="52"/>
      <c r="E51" s="52"/>
      <c r="F51" s="52"/>
    </row>
    <row r="52" spans="1:6" x14ac:dyDescent="0.25">
      <c r="A52" s="149" t="s">
        <v>546</v>
      </c>
      <c r="B52" s="160">
        <v>18125221102.450001</v>
      </c>
      <c r="C52" s="86"/>
      <c r="D52" s="160">
        <v>421092679.10000002</v>
      </c>
      <c r="E52" s="86">
        <v>1553909340.9100001</v>
      </c>
      <c r="F52" s="86">
        <v>1923320668.8</v>
      </c>
    </row>
    <row r="53" spans="1:6" x14ac:dyDescent="0.25">
      <c r="A53" s="149" t="s">
        <v>547</v>
      </c>
      <c r="B53" s="160">
        <v>18023080223.59</v>
      </c>
      <c r="C53" s="86"/>
      <c r="D53" s="160">
        <v>4444147800.6800003</v>
      </c>
      <c r="E53" s="86">
        <v>7060192153.0100002</v>
      </c>
      <c r="F53" s="86">
        <v>8208561417.8999996</v>
      </c>
    </row>
    <row r="54" spans="1:6" x14ac:dyDescent="0.25">
      <c r="A54" s="149" t="s">
        <v>550</v>
      </c>
      <c r="B54" s="86">
        <v>0</v>
      </c>
      <c r="C54" s="86"/>
      <c r="D54" s="86">
        <v>0</v>
      </c>
      <c r="E54" s="86">
        <v>0</v>
      </c>
      <c r="F54" s="86">
        <v>0</v>
      </c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551</v>
      </c>
      <c r="B56" s="52"/>
      <c r="C56" s="52"/>
      <c r="D56" s="52"/>
      <c r="E56" s="52"/>
      <c r="F56" s="52"/>
    </row>
    <row r="57" spans="1:6" x14ac:dyDescent="0.25">
      <c r="A57" s="149" t="s">
        <v>546</v>
      </c>
      <c r="B57" s="86">
        <v>-24826259591.439999</v>
      </c>
      <c r="C57" s="86"/>
      <c r="D57" s="160">
        <v>-1387356327.9400001</v>
      </c>
      <c r="E57" s="86">
        <v>-5119599708.4799995</v>
      </c>
      <c r="F57" s="86">
        <v>-6336683663.6000004</v>
      </c>
    </row>
    <row r="58" spans="1:6" x14ac:dyDescent="0.25">
      <c r="A58" s="149" t="s">
        <v>547</v>
      </c>
      <c r="B58" s="160">
        <v>16933596400.26</v>
      </c>
      <c r="C58" s="86"/>
      <c r="D58" s="160">
        <v>4175501871.2800002</v>
      </c>
      <c r="E58" s="86">
        <v>6633407993.7600002</v>
      </c>
      <c r="F58" s="86">
        <v>7712359061.4399996</v>
      </c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552</v>
      </c>
      <c r="B60" s="52"/>
      <c r="C60" s="52"/>
      <c r="D60" s="52"/>
      <c r="E60" s="52"/>
      <c r="F60" s="52"/>
    </row>
    <row r="61" spans="1:6" x14ac:dyDescent="0.25">
      <c r="A61" s="149" t="s">
        <v>553</v>
      </c>
      <c r="B61" s="136">
        <v>2091</v>
      </c>
      <c r="C61" s="136"/>
      <c r="D61" s="136">
        <v>2091</v>
      </c>
      <c r="E61" s="136">
        <v>2091</v>
      </c>
      <c r="F61" s="136">
        <v>2091</v>
      </c>
    </row>
    <row r="62" spans="1:6" x14ac:dyDescent="0.25">
      <c r="A62" s="149" t="s">
        <v>554</v>
      </c>
      <c r="B62" s="153">
        <v>0.04</v>
      </c>
      <c r="C62" s="153"/>
      <c r="D62" s="153">
        <v>0.04</v>
      </c>
      <c r="E62" s="153">
        <v>0.04</v>
      </c>
      <c r="F62" s="153">
        <v>0.04</v>
      </c>
    </row>
    <row r="63" spans="1:6" x14ac:dyDescent="0.25">
      <c r="A63" s="137"/>
      <c r="B63" s="136"/>
      <c r="C63" s="136"/>
      <c r="D63" s="136"/>
      <c r="E63" s="52"/>
      <c r="F63" s="136"/>
    </row>
    <row r="64" spans="1:6" x14ac:dyDescent="0.25">
      <c r="A64" s="148" t="s">
        <v>555</v>
      </c>
      <c r="B64" s="136"/>
      <c r="C64" s="136"/>
      <c r="D64" s="136"/>
      <c r="E64" s="52"/>
      <c r="F64" s="136"/>
    </row>
    <row r="65" spans="1:6" x14ac:dyDescent="0.25">
      <c r="A65" s="149" t="s">
        <v>556</v>
      </c>
      <c r="B65" s="136">
        <v>2023</v>
      </c>
      <c r="C65" s="136"/>
      <c r="D65" s="136">
        <v>2023</v>
      </c>
      <c r="E65" s="136">
        <v>2023</v>
      </c>
      <c r="F65" s="136">
        <v>2023</v>
      </c>
    </row>
    <row r="66" spans="1:6" ht="45" x14ac:dyDescent="0.25">
      <c r="A66" s="149" t="s">
        <v>557</v>
      </c>
      <c r="B66" s="161" t="s">
        <v>633</v>
      </c>
      <c r="C66" s="52"/>
      <c r="D66" s="161" t="s">
        <v>633</v>
      </c>
      <c r="E66" s="161" t="s">
        <v>633</v>
      </c>
      <c r="F66" s="161" t="s">
        <v>633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294D9BB6-21C9-4EA5-88F4-B04B3C09ED1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448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449</v>
      </c>
      <c r="B5" s="127"/>
      <c r="C5" s="127"/>
      <c r="D5" s="127"/>
      <c r="E5" s="127"/>
      <c r="F5" s="127"/>
      <c r="G5" s="128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467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449</v>
      </c>
      <c r="B5" s="109"/>
      <c r="C5" s="109"/>
      <c r="D5" s="109"/>
      <c r="E5" s="109"/>
      <c r="F5" s="109"/>
      <c r="G5" s="110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483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5" t="str">
        <f>'Formato 1'!A2</f>
        <v>Poder Legislativo del Estado de Guanajuato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8" t="s">
        <v>523</v>
      </c>
      <c r="B11" s="59"/>
      <c r="C11" s="59"/>
      <c r="D11" s="59"/>
      <c r="E11" s="59"/>
      <c r="F11" s="59"/>
    </row>
    <row r="12" spans="1:6" ht="15" x14ac:dyDescent="0.25">
      <c r="A12" s="78" t="s">
        <v>524</v>
      </c>
      <c r="B12" s="59"/>
      <c r="C12" s="59"/>
      <c r="D12" s="59"/>
      <c r="E12" s="59"/>
      <c r="F12" s="59"/>
    </row>
    <row r="13" spans="1:6" ht="15" x14ac:dyDescent="0.25">
      <c r="A13" s="78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8" t="s">
        <v>523</v>
      </c>
      <c r="B15" s="59"/>
      <c r="C15" s="59"/>
      <c r="D15" s="59"/>
      <c r="E15" s="59"/>
      <c r="F15" s="59"/>
    </row>
    <row r="16" spans="1:6" ht="15" x14ac:dyDescent="0.25">
      <c r="A16" s="78" t="s">
        <v>524</v>
      </c>
      <c r="B16" s="59"/>
      <c r="C16" s="59"/>
      <c r="D16" s="59"/>
      <c r="E16" s="59"/>
      <c r="F16" s="59"/>
    </row>
    <row r="17" spans="1:6" ht="15" x14ac:dyDescent="0.25">
      <c r="A17" s="78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7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8"/>
      <c r="C20" s="118"/>
      <c r="D20" s="118"/>
      <c r="E20" s="118"/>
      <c r="F20" s="118"/>
    </row>
    <row r="21" spans="1:6" ht="30" x14ac:dyDescent="0.25">
      <c r="A21" s="58" t="s">
        <v>530</v>
      </c>
      <c r="B21" s="118"/>
      <c r="C21" s="118"/>
      <c r="D21" s="118"/>
      <c r="E21" s="118"/>
      <c r="F21" s="118"/>
    </row>
    <row r="22" spans="1:6" ht="30" x14ac:dyDescent="0.25">
      <c r="A22" s="58" t="s">
        <v>531</v>
      </c>
      <c r="B22" s="118"/>
      <c r="C22" s="118"/>
      <c r="D22" s="118"/>
      <c r="E22" s="118"/>
      <c r="F22" s="118"/>
    </row>
    <row r="23" spans="1:6" ht="15" x14ac:dyDescent="0.25">
      <c r="A23" s="58" t="s">
        <v>532</v>
      </c>
      <c r="B23" s="118"/>
      <c r="C23" s="118"/>
      <c r="D23" s="118"/>
      <c r="E23" s="118"/>
      <c r="F23" s="118"/>
    </row>
    <row r="24" spans="1:6" ht="15" x14ac:dyDescent="0.25">
      <c r="A24" s="58" t="s">
        <v>533</v>
      </c>
      <c r="B24" s="119"/>
      <c r="C24" s="59"/>
      <c r="D24" s="59"/>
      <c r="E24" s="59"/>
      <c r="F24" s="59"/>
    </row>
    <row r="25" spans="1:6" ht="15" x14ac:dyDescent="0.25">
      <c r="A25" s="58" t="s">
        <v>534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8"/>
      <c r="C48" s="118"/>
      <c r="D48" s="118"/>
      <c r="E48" s="118"/>
      <c r="F48" s="118"/>
    </row>
    <row r="49" spans="1:6" ht="15" x14ac:dyDescent="0.25">
      <c r="A49" s="58" t="s">
        <v>547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2023 y al 30 de Septiembre de 2024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75">
        <v>85671989.909999996</v>
      </c>
      <c r="C18" s="103"/>
      <c r="D18" s="103"/>
      <c r="E18" s="103"/>
      <c r="F18" s="174">
        <v>33370740.09</v>
      </c>
      <c r="G18" s="103"/>
      <c r="H18" s="103"/>
    </row>
    <row r="19" spans="1:8" ht="16.5" customHeight="1" x14ac:dyDescent="0.25">
      <c r="A19" s="102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141</v>
      </c>
      <c r="B20" s="176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6">
        <f t="shared" si="3"/>
        <v>33370740.09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636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173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174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175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176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178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179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180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181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2" zoomScale="70" zoomScaleNormal="70" workbookViewId="0">
      <selection activeCell="E33" sqref="E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5" t="str">
        <f>'Formato 1'!A2</f>
        <v>Poder Legislativo del Estado de Guanajuato (a)</v>
      </c>
      <c r="B2" s="106"/>
      <c r="C2" s="106"/>
      <c r="D2" s="107"/>
    </row>
    <row r="3" spans="1:4" x14ac:dyDescent="0.25">
      <c r="A3" s="108" t="s">
        <v>184</v>
      </c>
      <c r="B3" s="109"/>
      <c r="C3" s="109"/>
      <c r="D3" s="110"/>
    </row>
    <row r="4" spans="1:4" x14ac:dyDescent="0.25">
      <c r="A4" s="108" t="str">
        <f>'Formato 3'!A4</f>
        <v>Del 1 de Enero al 30 de Septiembre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531280184.88</v>
      </c>
      <c r="D8" s="14">
        <f>SUM(D9:D11)</f>
        <v>531280184.88</v>
      </c>
    </row>
    <row r="9" spans="1:4" x14ac:dyDescent="0.25">
      <c r="A9" s="57" t="s">
        <v>189</v>
      </c>
      <c r="B9" s="89">
        <v>731985912</v>
      </c>
      <c r="C9" s="89">
        <v>531280184.88</v>
      </c>
      <c r="D9" s="89">
        <v>531280184.88</v>
      </c>
    </row>
    <row r="10" spans="1:4" x14ac:dyDescent="0.25">
      <c r="A10" s="57" t="s">
        <v>190</v>
      </c>
      <c r="B10" s="89">
        <v>0</v>
      </c>
      <c r="C10" s="89">
        <v>0</v>
      </c>
      <c r="D10" s="89">
        <v>0</v>
      </c>
    </row>
    <row r="11" spans="1:4" x14ac:dyDescent="0.25">
      <c r="A11" s="57" t="s">
        <v>191</v>
      </c>
      <c r="B11" s="89">
        <v>0</v>
      </c>
      <c r="C11" s="89">
        <v>0</v>
      </c>
      <c r="D11" s="89">
        <v>0</v>
      </c>
    </row>
    <row r="12" spans="1:4" x14ac:dyDescent="0.25">
      <c r="A12" s="45"/>
      <c r="B12" s="86"/>
      <c r="C12" s="86"/>
      <c r="D12" s="86"/>
    </row>
    <row r="13" spans="1:4" x14ac:dyDescent="0.25">
      <c r="A13" s="3" t="s">
        <v>192</v>
      </c>
      <c r="B13" s="14">
        <f>B14+B15</f>
        <v>731985912</v>
      </c>
      <c r="C13" s="14">
        <f>C14+C15</f>
        <v>490224136.56</v>
      </c>
      <c r="D13" s="14">
        <f>D14+D15</f>
        <v>488556120.47000003</v>
      </c>
    </row>
    <row r="14" spans="1:4" x14ac:dyDescent="0.25">
      <c r="A14" s="57" t="s">
        <v>193</v>
      </c>
      <c r="B14" s="89">
        <v>731985912</v>
      </c>
      <c r="C14" s="89">
        <v>490224136.56</v>
      </c>
      <c r="D14" s="89">
        <v>488556120.47000003</v>
      </c>
    </row>
    <row r="15" spans="1:4" x14ac:dyDescent="0.25">
      <c r="A15" s="57" t="s">
        <v>194</v>
      </c>
      <c r="B15" s="89">
        <v>0</v>
      </c>
      <c r="C15" s="89">
        <v>0</v>
      </c>
      <c r="D15" s="89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195</v>
      </c>
      <c r="B17" s="15">
        <v>0</v>
      </c>
      <c r="C17" s="14">
        <f>C18+C19</f>
        <v>16996032.109999999</v>
      </c>
      <c r="D17" s="14">
        <f>D18+D19</f>
        <v>16458383.99</v>
      </c>
    </row>
    <row r="18" spans="1:4" x14ac:dyDescent="0.25">
      <c r="A18" s="57" t="s">
        <v>196</v>
      </c>
      <c r="B18" s="16">
        <v>0</v>
      </c>
      <c r="C18" s="46">
        <v>16996032.109999999</v>
      </c>
      <c r="D18" s="46">
        <v>16458383.99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198</v>
      </c>
      <c r="B21" s="14">
        <f>B8-B13+B17</f>
        <v>0</v>
      </c>
      <c r="C21" s="14">
        <f>C8-C13+C17</f>
        <v>58052080.429999992</v>
      </c>
      <c r="D21" s="14">
        <f>D8-D13+D17</f>
        <v>59182448.399999969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199</v>
      </c>
      <c r="B23" s="14">
        <f>B21-B11</f>
        <v>0</v>
      </c>
      <c r="C23" s="14">
        <f>C21-C11</f>
        <v>58052080.429999992</v>
      </c>
      <c r="D23" s="14">
        <f>D21-D11</f>
        <v>59182448.399999969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41056048.319999993</v>
      </c>
      <c r="D25" s="14">
        <f>D23-D17</f>
        <v>42724064.409999967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41056048.319999993</v>
      </c>
      <c r="D33" s="4">
        <f>D25+D29</f>
        <v>42724064.409999967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91">
        <f>B9</f>
        <v>731985912</v>
      </c>
      <c r="C48" s="91">
        <f>C9</f>
        <v>531280184.88</v>
      </c>
      <c r="D48" s="91">
        <f>D9</f>
        <v>531280184.88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490224136.56</v>
      </c>
      <c r="D53" s="46">
        <f>D14</f>
        <v>488556120.47000003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16996032.109999999</v>
      </c>
      <c r="D55" s="46">
        <f>D18</f>
        <v>16458383.99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58052080.429999992</v>
      </c>
      <c r="D57" s="4">
        <f>D48+D49-D53+D55</f>
        <v>59182448.399999969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58052080.429999992</v>
      </c>
      <c r="D59" s="4">
        <f>D57-D49</f>
        <v>59182448.399999969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197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225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6"/>
      <c r="C8" s="86"/>
      <c r="D8" s="86"/>
      <c r="E8" s="86"/>
      <c r="F8" s="86"/>
      <c r="G8" s="86"/>
    </row>
    <row r="9" spans="1:7" x14ac:dyDescent="0.25">
      <c r="A9" s="57" t="s">
        <v>234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f>F9-B9</f>
        <v>0</v>
      </c>
    </row>
    <row r="10" spans="1:7" x14ac:dyDescent="0.25">
      <c r="A10" s="57" t="s">
        <v>235</v>
      </c>
      <c r="B10" s="178">
        <v>0</v>
      </c>
      <c r="C10" s="178">
        <v>0</v>
      </c>
      <c r="D10" s="177">
        <v>0</v>
      </c>
      <c r="E10" s="178">
        <v>0</v>
      </c>
      <c r="F10" s="178">
        <v>0</v>
      </c>
      <c r="G10" s="177">
        <f t="shared" ref="G10:G39" si="0">F10-B10</f>
        <v>0</v>
      </c>
    </row>
    <row r="11" spans="1:7" x14ac:dyDescent="0.25">
      <c r="A11" s="57" t="s">
        <v>236</v>
      </c>
      <c r="B11" s="177">
        <v>0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x14ac:dyDescent="0.25">
      <c r="A12" s="57" t="s">
        <v>237</v>
      </c>
      <c r="B12" s="178">
        <v>0</v>
      </c>
      <c r="C12" s="178">
        <v>0</v>
      </c>
      <c r="D12" s="177">
        <v>0</v>
      </c>
      <c r="E12" s="178">
        <v>0</v>
      </c>
      <c r="F12" s="178">
        <v>0</v>
      </c>
      <c r="G12" s="177">
        <f t="shared" si="0"/>
        <v>0</v>
      </c>
    </row>
    <row r="13" spans="1:7" x14ac:dyDescent="0.25">
      <c r="A13" s="57" t="s">
        <v>238</v>
      </c>
      <c r="B13" s="178">
        <v>10517584</v>
      </c>
      <c r="C13" s="178">
        <v>0</v>
      </c>
      <c r="D13" s="177">
        <v>10517584</v>
      </c>
      <c r="E13" s="178">
        <v>8061895.46</v>
      </c>
      <c r="F13" s="178">
        <v>8061895.46</v>
      </c>
      <c r="G13" s="177">
        <f t="shared" si="0"/>
        <v>-2455688.54</v>
      </c>
    </row>
    <row r="14" spans="1:7" x14ac:dyDescent="0.25">
      <c r="A14" s="57" t="s">
        <v>239</v>
      </c>
      <c r="B14" s="178">
        <v>0</v>
      </c>
      <c r="C14" s="178">
        <v>0</v>
      </c>
      <c r="D14" s="177">
        <v>0</v>
      </c>
      <c r="E14" s="178">
        <v>0</v>
      </c>
      <c r="F14" s="178">
        <v>0</v>
      </c>
      <c r="G14" s="177">
        <f t="shared" si="0"/>
        <v>0</v>
      </c>
    </row>
    <row r="15" spans="1:7" x14ac:dyDescent="0.25">
      <c r="A15" s="57" t="s">
        <v>240</v>
      </c>
      <c r="B15" s="178">
        <v>1730000</v>
      </c>
      <c r="C15" s="178">
        <v>0</v>
      </c>
      <c r="D15" s="177">
        <v>1730000</v>
      </c>
      <c r="E15" s="178">
        <v>1708850.42</v>
      </c>
      <c r="F15" s="178">
        <v>1708850.42</v>
      </c>
      <c r="G15" s="177">
        <f t="shared" si="0"/>
        <v>-21149.580000000075</v>
      </c>
    </row>
    <row r="16" spans="1:7" x14ac:dyDescent="0.25">
      <c r="A16" s="87" t="s">
        <v>241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f t="shared" si="0"/>
        <v>0</v>
      </c>
    </row>
    <row r="17" spans="1:7" x14ac:dyDescent="0.25">
      <c r="A17" s="76" t="s">
        <v>242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f t="shared" si="0"/>
        <v>0</v>
      </c>
    </row>
    <row r="18" spans="1:7" x14ac:dyDescent="0.25">
      <c r="A18" s="76" t="s">
        <v>243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f t="shared" si="0"/>
        <v>0</v>
      </c>
    </row>
    <row r="19" spans="1:7" x14ac:dyDescent="0.25">
      <c r="A19" s="76" t="s">
        <v>244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f t="shared" si="0"/>
        <v>0</v>
      </c>
    </row>
    <row r="20" spans="1:7" x14ac:dyDescent="0.25">
      <c r="A20" s="76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si="0"/>
        <v>0</v>
      </c>
    </row>
    <row r="21" spans="1:7" x14ac:dyDescent="0.25">
      <c r="A21" s="76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0"/>
        <v>0</v>
      </c>
    </row>
    <row r="22" spans="1:7" x14ac:dyDescent="0.25">
      <c r="A22" s="76" t="s">
        <v>247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f t="shared" si="0"/>
        <v>0</v>
      </c>
    </row>
    <row r="23" spans="1:7" x14ac:dyDescent="0.25">
      <c r="A23" s="76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f t="shared" si="0"/>
        <v>0</v>
      </c>
    </row>
    <row r="24" spans="1:7" x14ac:dyDescent="0.25">
      <c r="A24" s="76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f t="shared" si="0"/>
        <v>0</v>
      </c>
    </row>
    <row r="25" spans="1:7" x14ac:dyDescent="0.25">
      <c r="A25" s="76" t="s">
        <v>250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f t="shared" si="0"/>
        <v>0</v>
      </c>
    </row>
    <row r="26" spans="1:7" x14ac:dyDescent="0.25">
      <c r="A26" s="76" t="s">
        <v>251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f t="shared" si="0"/>
        <v>0</v>
      </c>
    </row>
    <row r="27" spans="1:7" x14ac:dyDescent="0.25">
      <c r="A27" s="76" t="s">
        <v>252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f t="shared" si="0"/>
        <v>0</v>
      </c>
    </row>
    <row r="28" spans="1:7" x14ac:dyDescent="0.25">
      <c r="A28" s="57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f t="shared" si="0"/>
        <v>0</v>
      </c>
    </row>
    <row r="29" spans="1:7" x14ac:dyDescent="0.25">
      <c r="A29" s="76" t="s">
        <v>254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f t="shared" si="0"/>
        <v>0</v>
      </c>
    </row>
    <row r="30" spans="1:7" x14ac:dyDescent="0.25">
      <c r="A30" s="76" t="s">
        <v>255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f t="shared" si="0"/>
        <v>0</v>
      </c>
    </row>
    <row r="31" spans="1:7" x14ac:dyDescent="0.25">
      <c r="A31" s="76" t="s">
        <v>256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f t="shared" si="0"/>
        <v>0</v>
      </c>
    </row>
    <row r="32" spans="1:7" x14ac:dyDescent="0.25">
      <c r="A32" s="76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f t="shared" si="0"/>
        <v>0</v>
      </c>
    </row>
    <row r="33" spans="1:7" ht="14.45" customHeight="1" x14ac:dyDescent="0.25">
      <c r="A33" s="76" t="s">
        <v>258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f t="shared" si="0"/>
        <v>0</v>
      </c>
    </row>
    <row r="34" spans="1:7" ht="14.45" customHeight="1" x14ac:dyDescent="0.25">
      <c r="A34" s="57" t="s">
        <v>259</v>
      </c>
      <c r="B34" s="178">
        <v>719738328</v>
      </c>
      <c r="C34" s="178">
        <v>0</v>
      </c>
      <c r="D34" s="177">
        <v>719738328</v>
      </c>
      <c r="E34" s="178">
        <v>521509439</v>
      </c>
      <c r="F34" s="178">
        <v>521509439</v>
      </c>
      <c r="G34" s="177">
        <f t="shared" si="0"/>
        <v>-198228889</v>
      </c>
    </row>
    <row r="35" spans="1:7" ht="14.45" customHeight="1" x14ac:dyDescent="0.25">
      <c r="A35" s="57" t="s">
        <v>260</v>
      </c>
      <c r="B35" s="46">
        <f t="shared" ref="B35:F35" si="1">B36</f>
        <v>0</v>
      </c>
      <c r="C35" s="46">
        <f t="shared" si="1"/>
        <v>0</v>
      </c>
      <c r="D35" s="46">
        <f t="shared" si="1"/>
        <v>0</v>
      </c>
      <c r="E35" s="46">
        <f t="shared" si="1"/>
        <v>0</v>
      </c>
      <c r="F35" s="46">
        <f t="shared" si="1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 t="shared" si="0"/>
        <v>0</v>
      </c>
    </row>
    <row r="37" spans="1:7" ht="14.45" customHeight="1" x14ac:dyDescent="0.25">
      <c r="A37" s="57" t="s">
        <v>262</v>
      </c>
      <c r="B37" s="46">
        <f t="shared" ref="B37:F37" si="2">B38+B39</f>
        <v>0</v>
      </c>
      <c r="C37" s="46">
        <f t="shared" si="2"/>
        <v>0</v>
      </c>
      <c r="D37" s="46">
        <f t="shared" si="2"/>
        <v>0</v>
      </c>
      <c r="E37" s="46">
        <f t="shared" si="2"/>
        <v>0</v>
      </c>
      <c r="F37" s="46">
        <f t="shared" si="2"/>
        <v>0</v>
      </c>
      <c r="G37" s="46">
        <f t="shared" si="0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 t="shared" si="0"/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 t="shared" si="0"/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3">SUM(B9,B10,B11,B12,B13,B14,B15,B16,B28,B34,B35,B37)</f>
        <v>731985912</v>
      </c>
      <c r="C41" s="4">
        <f t="shared" si="3"/>
        <v>0</v>
      </c>
      <c r="D41" s="4">
        <f t="shared" si="3"/>
        <v>731985912</v>
      </c>
      <c r="E41" s="4">
        <f>SUM(E9,E10,E11,E12,E13,E14,E15,E16,E28,E34,E35,E37)</f>
        <v>531280184.88</v>
      </c>
      <c r="F41" s="4">
        <f t="shared" si="3"/>
        <v>531280184.88</v>
      </c>
      <c r="G41" s="4">
        <f t="shared" si="3"/>
        <v>-200705727.12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4">SUM(B46:B53)</f>
        <v>0</v>
      </c>
      <c r="C45" s="46">
        <f t="shared" si="4"/>
        <v>0</v>
      </c>
      <c r="D45" s="46">
        <f t="shared" si="4"/>
        <v>0</v>
      </c>
      <c r="E45" s="46">
        <f t="shared" si="4"/>
        <v>0</v>
      </c>
      <c r="F45" s="46">
        <f t="shared" si="4"/>
        <v>0</v>
      </c>
      <c r="G45" s="46">
        <f t="shared" si="4"/>
        <v>0</v>
      </c>
    </row>
    <row r="46" spans="1:7" x14ac:dyDescent="0.25">
      <c r="A46" s="78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5">F47-B47</f>
        <v>0</v>
      </c>
    </row>
    <row r="48" spans="1:7" x14ac:dyDescent="0.25">
      <c r="A48" s="78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5"/>
        <v>0</v>
      </c>
    </row>
    <row r="49" spans="1:7" ht="30" x14ac:dyDescent="0.25">
      <c r="A49" s="78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5"/>
        <v>0</v>
      </c>
    </row>
    <row r="50" spans="1:7" x14ac:dyDescent="0.25">
      <c r="A50" s="78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5"/>
        <v>0</v>
      </c>
    </row>
    <row r="51" spans="1:7" x14ac:dyDescent="0.25">
      <c r="A51" s="78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5"/>
        <v>0</v>
      </c>
    </row>
    <row r="52" spans="1:7" ht="30" x14ac:dyDescent="0.25">
      <c r="A52" s="79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5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6">SUM(B55:B58)</f>
        <v>0</v>
      </c>
      <c r="C54" s="46">
        <f t="shared" si="6"/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</row>
    <row r="55" spans="1:7" x14ac:dyDescent="0.25">
      <c r="A55" s="79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7">F56-B56</f>
        <v>0</v>
      </c>
    </row>
    <row r="57" spans="1:7" x14ac:dyDescent="0.25">
      <c r="A57" s="78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7"/>
        <v>0</v>
      </c>
    </row>
    <row r="58" spans="1:7" x14ac:dyDescent="0.25">
      <c r="A58" s="79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7"/>
        <v>0</v>
      </c>
    </row>
    <row r="59" spans="1:7" x14ac:dyDescent="0.25">
      <c r="A59" s="57" t="s">
        <v>282</v>
      </c>
      <c r="B59" s="46">
        <f t="shared" ref="B59:G59" si="8">SUM(B60:B61)</f>
        <v>0</v>
      </c>
      <c r="C59" s="46">
        <f t="shared" si="8"/>
        <v>0</v>
      </c>
      <c r="D59" s="46">
        <f t="shared" si="8"/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</row>
    <row r="60" spans="1:7" x14ac:dyDescent="0.25">
      <c r="A60" s="78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9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9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9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0">B45+B54+B59+B62+B63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1">B68</f>
        <v>0</v>
      </c>
      <c r="C67" s="4">
        <f t="shared" si="11"/>
        <v>24542175.109999999</v>
      </c>
      <c r="D67" s="4">
        <f t="shared" si="11"/>
        <v>24542175.109999999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25">
      <c r="A68" s="57" t="s">
        <v>289</v>
      </c>
      <c r="B68" s="46">
        <v>0</v>
      </c>
      <c r="C68" s="46">
        <v>24542175.109999999</v>
      </c>
      <c r="D68" s="46">
        <v>24542175.109999999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2">B41+B65+B67</f>
        <v>731985912</v>
      </c>
      <c r="C70" s="4">
        <f t="shared" si="12"/>
        <v>24542175.109999999</v>
      </c>
      <c r="D70" s="4">
        <f t="shared" si="12"/>
        <v>756528087.11000001</v>
      </c>
      <c r="E70" s="4">
        <f t="shared" si="12"/>
        <v>531280184.88</v>
      </c>
      <c r="F70" s="4">
        <f t="shared" si="12"/>
        <v>531280184.88</v>
      </c>
      <c r="G70" s="4">
        <f t="shared" si="12"/>
        <v>-200705727.12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3">B73+B74</f>
        <v>0</v>
      </c>
      <c r="C75" s="4">
        <f t="shared" si="13"/>
        <v>0</v>
      </c>
      <c r="D75" s="4">
        <f t="shared" si="13"/>
        <v>0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40:G53 B35:F38 B40:F40 B39 E39:F39 B42:F58 B41:D41 F41 B69:F75 B68 E68:F68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7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0" t="str">
        <f>'Formato 1'!A2</f>
        <v>Poder Legislativo del Estado de Guanajuato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296</v>
      </c>
      <c r="B3" s="121"/>
      <c r="C3" s="121"/>
      <c r="D3" s="121"/>
      <c r="E3" s="121"/>
      <c r="F3" s="121"/>
      <c r="G3" s="121"/>
    </row>
    <row r="4" spans="1:7" x14ac:dyDescent="0.25">
      <c r="A4" s="121" t="s">
        <v>297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0">
        <f>B10+B18+B189+B28+B38+B48+B58+B62+B71+B75</f>
        <v>731985912</v>
      </c>
      <c r="C9" s="180">
        <f t="shared" ref="C9:G9" si="0">C10+C18+C189+C28+C38+C48+C58+C62+C71+C75</f>
        <v>24542175.110000003</v>
      </c>
      <c r="D9" s="180">
        <f t="shared" si="0"/>
        <v>756528087.11000001</v>
      </c>
      <c r="E9" s="180">
        <f t="shared" si="0"/>
        <v>490224136.56</v>
      </c>
      <c r="F9" s="180">
        <f t="shared" si="0"/>
        <v>488556120.46999997</v>
      </c>
      <c r="G9" s="180">
        <f t="shared" si="0"/>
        <v>266303950.54999998</v>
      </c>
    </row>
    <row r="10" spans="1:7" x14ac:dyDescent="0.25">
      <c r="A10" s="81" t="s">
        <v>305</v>
      </c>
      <c r="B10" s="180">
        <f>SUM(B11:B17)</f>
        <v>510812483</v>
      </c>
      <c r="C10" s="180">
        <f t="shared" ref="C10:G10" si="1">SUM(C11:C17)</f>
        <v>4484296.03</v>
      </c>
      <c r="D10" s="180">
        <f t="shared" si="1"/>
        <v>515296779.02999997</v>
      </c>
      <c r="E10" s="180">
        <f t="shared" si="1"/>
        <v>339961709.71000004</v>
      </c>
      <c r="F10" s="180">
        <f t="shared" si="1"/>
        <v>339433880.27000004</v>
      </c>
      <c r="G10" s="180">
        <f t="shared" si="1"/>
        <v>175335069.32000002</v>
      </c>
    </row>
    <row r="11" spans="1:7" x14ac:dyDescent="0.25">
      <c r="A11" s="82" t="s">
        <v>306</v>
      </c>
      <c r="B11" s="181">
        <v>102575051</v>
      </c>
      <c r="C11" s="181">
        <v>-761667.72</v>
      </c>
      <c r="D11" s="182">
        <f>B11+C11</f>
        <v>101813383.28</v>
      </c>
      <c r="E11" s="181">
        <v>74335669.409999996</v>
      </c>
      <c r="F11" s="181">
        <v>74335669.409999996</v>
      </c>
      <c r="G11" s="182">
        <f>D11-E11</f>
        <v>27477713.870000005</v>
      </c>
    </row>
    <row r="12" spans="1:7" x14ac:dyDescent="0.25">
      <c r="A12" s="82" t="s">
        <v>307</v>
      </c>
      <c r="B12" s="181">
        <v>27965767</v>
      </c>
      <c r="C12" s="181">
        <v>9854204.2799999993</v>
      </c>
      <c r="D12" s="182">
        <f t="shared" ref="D12:D17" si="2">B12+C12</f>
        <v>37819971.280000001</v>
      </c>
      <c r="E12" s="181">
        <v>26931653.949999999</v>
      </c>
      <c r="F12" s="181">
        <v>26931653.949999999</v>
      </c>
      <c r="G12" s="182">
        <f t="shared" ref="G12:G17" si="3">D12-E12</f>
        <v>10888317.330000002</v>
      </c>
    </row>
    <row r="13" spans="1:7" x14ac:dyDescent="0.25">
      <c r="A13" s="82" t="s">
        <v>308</v>
      </c>
      <c r="B13" s="181">
        <v>170039207</v>
      </c>
      <c r="C13" s="181">
        <v>-819865.29</v>
      </c>
      <c r="D13" s="182">
        <f t="shared" si="2"/>
        <v>169219341.71000001</v>
      </c>
      <c r="E13" s="181">
        <v>98371725.930000007</v>
      </c>
      <c r="F13" s="181">
        <v>98371725.930000007</v>
      </c>
      <c r="G13" s="182">
        <f t="shared" si="3"/>
        <v>70847615.780000001</v>
      </c>
    </row>
    <row r="14" spans="1:7" x14ac:dyDescent="0.25">
      <c r="A14" s="82" t="s">
        <v>309</v>
      </c>
      <c r="B14" s="181">
        <v>40304624</v>
      </c>
      <c r="C14" s="181">
        <v>-1620009.06</v>
      </c>
      <c r="D14" s="182">
        <f t="shared" si="2"/>
        <v>38684614.939999998</v>
      </c>
      <c r="E14" s="181">
        <v>23451924.210000001</v>
      </c>
      <c r="F14" s="181">
        <v>23451689.170000002</v>
      </c>
      <c r="G14" s="182">
        <f t="shared" si="3"/>
        <v>15232690.729999997</v>
      </c>
    </row>
    <row r="15" spans="1:7" x14ac:dyDescent="0.25">
      <c r="A15" s="82" t="s">
        <v>310</v>
      </c>
      <c r="B15" s="181">
        <v>154322252</v>
      </c>
      <c r="C15" s="181">
        <v>12624303.24</v>
      </c>
      <c r="D15" s="182">
        <f t="shared" si="2"/>
        <v>166946555.24000001</v>
      </c>
      <c r="E15" s="181">
        <v>116824600.65000001</v>
      </c>
      <c r="F15" s="181">
        <v>116297006.25</v>
      </c>
      <c r="G15" s="182">
        <f t="shared" si="3"/>
        <v>50121954.590000004</v>
      </c>
    </row>
    <row r="16" spans="1:7" x14ac:dyDescent="0.25">
      <c r="A16" s="82" t="s">
        <v>311</v>
      </c>
      <c r="B16" s="181">
        <v>15530033</v>
      </c>
      <c r="C16" s="181">
        <v>-14779805.039999999</v>
      </c>
      <c r="D16" s="182">
        <f t="shared" si="2"/>
        <v>750227.96000000089</v>
      </c>
      <c r="E16" s="181">
        <v>0</v>
      </c>
      <c r="F16" s="181">
        <v>0</v>
      </c>
      <c r="G16" s="182">
        <f t="shared" si="3"/>
        <v>750227.96000000089</v>
      </c>
    </row>
    <row r="17" spans="1:7" x14ac:dyDescent="0.25">
      <c r="A17" s="82" t="s">
        <v>312</v>
      </c>
      <c r="B17" s="181">
        <v>75549</v>
      </c>
      <c r="C17" s="181">
        <v>-12864.38</v>
      </c>
      <c r="D17" s="182">
        <f t="shared" si="2"/>
        <v>62684.62</v>
      </c>
      <c r="E17" s="181">
        <v>46135.56</v>
      </c>
      <c r="F17" s="181">
        <v>46135.56</v>
      </c>
      <c r="G17" s="182">
        <f t="shared" si="3"/>
        <v>16549.060000000005</v>
      </c>
    </row>
    <row r="18" spans="1:7" x14ac:dyDescent="0.25">
      <c r="A18" s="81" t="s">
        <v>313</v>
      </c>
      <c r="B18" s="180">
        <f>SUM(B19:B27)</f>
        <v>20766825</v>
      </c>
      <c r="C18" s="180">
        <f t="shared" ref="C18:G18" si="4">SUM(C19:C27)</f>
        <v>3075634.11</v>
      </c>
      <c r="D18" s="180">
        <f t="shared" si="4"/>
        <v>23842459.109999999</v>
      </c>
      <c r="E18" s="180">
        <f t="shared" si="4"/>
        <v>17565446.319999997</v>
      </c>
      <c r="F18" s="180">
        <f t="shared" si="4"/>
        <v>17477536.689999998</v>
      </c>
      <c r="G18" s="180">
        <f t="shared" si="4"/>
        <v>6277012.790000001</v>
      </c>
    </row>
    <row r="19" spans="1:7" x14ac:dyDescent="0.25">
      <c r="A19" s="82" t="s">
        <v>314</v>
      </c>
      <c r="B19" s="181">
        <v>4703416</v>
      </c>
      <c r="C19" s="181">
        <v>117738.66</v>
      </c>
      <c r="D19" s="182">
        <f t="shared" ref="D19:D27" si="5">B19+C19</f>
        <v>4821154.66</v>
      </c>
      <c r="E19" s="181">
        <v>2910318.9</v>
      </c>
      <c r="F19" s="181">
        <v>2874535.81</v>
      </c>
      <c r="G19" s="182">
        <f t="shared" ref="G19:G27" si="6">D19-E19</f>
        <v>1910835.7600000002</v>
      </c>
    </row>
    <row r="20" spans="1:7" x14ac:dyDescent="0.25">
      <c r="A20" s="82" t="s">
        <v>315</v>
      </c>
      <c r="B20" s="181">
        <v>7355296</v>
      </c>
      <c r="C20" s="181">
        <v>1985575.39</v>
      </c>
      <c r="D20" s="182">
        <f t="shared" si="5"/>
        <v>9340871.3900000006</v>
      </c>
      <c r="E20" s="181">
        <v>7648904.2699999996</v>
      </c>
      <c r="F20" s="181">
        <v>7605511.8300000001</v>
      </c>
      <c r="G20" s="182">
        <f t="shared" si="6"/>
        <v>1691967.120000001</v>
      </c>
    </row>
    <row r="21" spans="1:7" x14ac:dyDescent="0.25">
      <c r="A21" s="82" t="s">
        <v>316</v>
      </c>
      <c r="B21" s="182">
        <v>0</v>
      </c>
      <c r="C21" s="182">
        <v>0</v>
      </c>
      <c r="D21" s="182">
        <f t="shared" si="5"/>
        <v>0</v>
      </c>
      <c r="E21" s="182">
        <v>0</v>
      </c>
      <c r="F21" s="182">
        <v>0</v>
      </c>
      <c r="G21" s="182">
        <f t="shared" si="6"/>
        <v>0</v>
      </c>
    </row>
    <row r="22" spans="1:7" x14ac:dyDescent="0.25">
      <c r="A22" s="82" t="s">
        <v>317</v>
      </c>
      <c r="B22" s="181">
        <v>935081</v>
      </c>
      <c r="C22" s="181">
        <v>482693.73</v>
      </c>
      <c r="D22" s="182">
        <f t="shared" si="5"/>
        <v>1417774.73</v>
      </c>
      <c r="E22" s="181">
        <v>1077059.28</v>
      </c>
      <c r="F22" s="181">
        <v>1075093.28</v>
      </c>
      <c r="G22" s="182">
        <f t="shared" si="6"/>
        <v>340715.44999999995</v>
      </c>
    </row>
    <row r="23" spans="1:7" x14ac:dyDescent="0.25">
      <c r="A23" s="82" t="s">
        <v>318</v>
      </c>
      <c r="B23" s="181">
        <v>394570</v>
      </c>
      <c r="C23" s="181">
        <v>-52593.22</v>
      </c>
      <c r="D23" s="182">
        <f t="shared" si="5"/>
        <v>341976.78</v>
      </c>
      <c r="E23" s="181">
        <v>186569.67</v>
      </c>
      <c r="F23" s="181">
        <v>186569.67</v>
      </c>
      <c r="G23" s="182">
        <f t="shared" si="6"/>
        <v>155407.11000000002</v>
      </c>
    </row>
    <row r="24" spans="1:7" x14ac:dyDescent="0.25">
      <c r="A24" s="82" t="s">
        <v>319</v>
      </c>
      <c r="B24" s="181">
        <v>3946292</v>
      </c>
      <c r="C24" s="181">
        <v>-72198.789999999994</v>
      </c>
      <c r="D24" s="182">
        <f t="shared" si="5"/>
        <v>3874093.21</v>
      </c>
      <c r="E24" s="181">
        <v>2666434.19</v>
      </c>
      <c r="F24" s="181">
        <v>2666434.19</v>
      </c>
      <c r="G24" s="182">
        <f t="shared" si="6"/>
        <v>1207659.02</v>
      </c>
    </row>
    <row r="25" spans="1:7" x14ac:dyDescent="0.25">
      <c r="A25" s="82" t="s">
        <v>320</v>
      </c>
      <c r="B25" s="181">
        <v>1046117</v>
      </c>
      <c r="C25" s="181">
        <v>650174.24</v>
      </c>
      <c r="D25" s="182">
        <f t="shared" si="5"/>
        <v>1696291.24</v>
      </c>
      <c r="E25" s="181">
        <v>1328238.27</v>
      </c>
      <c r="F25" s="181">
        <v>1328238.27</v>
      </c>
      <c r="G25" s="182">
        <f t="shared" si="6"/>
        <v>368052.97</v>
      </c>
    </row>
    <row r="26" spans="1:7" x14ac:dyDescent="0.25">
      <c r="A26" s="82" t="s">
        <v>321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25">
      <c r="A27" s="82" t="s">
        <v>322</v>
      </c>
      <c r="B27" s="181">
        <v>2386053</v>
      </c>
      <c r="C27" s="181">
        <v>-35755.9</v>
      </c>
      <c r="D27" s="182">
        <f t="shared" si="5"/>
        <v>2350297.1</v>
      </c>
      <c r="E27" s="181">
        <v>1747921.74</v>
      </c>
      <c r="F27" s="181">
        <v>1741153.64</v>
      </c>
      <c r="G27" s="182">
        <f t="shared" si="6"/>
        <v>602375.3600000001</v>
      </c>
    </row>
    <row r="28" spans="1:7" x14ac:dyDescent="0.25">
      <c r="A28" s="81" t="s">
        <v>323</v>
      </c>
      <c r="B28" s="180">
        <f>SUM(B29:B37)</f>
        <v>152906297</v>
      </c>
      <c r="C28" s="180">
        <f t="shared" ref="C28:G28" si="7">SUM(C29:C37)</f>
        <v>1373983.3800000001</v>
      </c>
      <c r="D28" s="180">
        <f t="shared" si="7"/>
        <v>154280280.38</v>
      </c>
      <c r="E28" s="180">
        <f t="shared" si="7"/>
        <v>97434302.409999996</v>
      </c>
      <c r="F28" s="180">
        <f t="shared" si="7"/>
        <v>96427024.390000001</v>
      </c>
      <c r="G28" s="180">
        <f t="shared" si="7"/>
        <v>56845977.969999999</v>
      </c>
    </row>
    <row r="29" spans="1:7" x14ac:dyDescent="0.25">
      <c r="A29" s="82" t="s">
        <v>324</v>
      </c>
      <c r="B29" s="181">
        <v>7904772</v>
      </c>
      <c r="C29" s="181">
        <v>21660.23</v>
      </c>
      <c r="D29" s="182">
        <f t="shared" ref="D29:D82" si="8">B29+C29</f>
        <v>7926432.2300000004</v>
      </c>
      <c r="E29" s="181">
        <v>5530746.6699999999</v>
      </c>
      <c r="F29" s="181">
        <v>5530746.6699999999</v>
      </c>
      <c r="G29" s="182">
        <f t="shared" ref="G29:G37" si="9">D29-E29</f>
        <v>2395685.5600000005</v>
      </c>
    </row>
    <row r="30" spans="1:7" x14ac:dyDescent="0.25">
      <c r="A30" s="82" t="s">
        <v>325</v>
      </c>
      <c r="B30" s="181">
        <v>9205411</v>
      </c>
      <c r="C30" s="181">
        <v>-1490472.49</v>
      </c>
      <c r="D30" s="182">
        <f t="shared" si="8"/>
        <v>7714938.5099999998</v>
      </c>
      <c r="E30" s="181">
        <v>3762702.19</v>
      </c>
      <c r="F30" s="181">
        <v>3733589.24</v>
      </c>
      <c r="G30" s="182">
        <f t="shared" si="9"/>
        <v>3952236.32</v>
      </c>
    </row>
    <row r="31" spans="1:7" x14ac:dyDescent="0.25">
      <c r="A31" s="82" t="s">
        <v>326</v>
      </c>
      <c r="B31" s="181">
        <v>24200167</v>
      </c>
      <c r="C31" s="181">
        <v>-1033369.31</v>
      </c>
      <c r="D31" s="182">
        <f t="shared" si="8"/>
        <v>23166797.690000001</v>
      </c>
      <c r="E31" s="181">
        <v>15875899.76</v>
      </c>
      <c r="F31" s="181">
        <v>15874714.029999999</v>
      </c>
      <c r="G31" s="182">
        <f t="shared" si="9"/>
        <v>7290897.9300000016</v>
      </c>
    </row>
    <row r="32" spans="1:7" x14ac:dyDescent="0.25">
      <c r="A32" s="82" t="s">
        <v>327</v>
      </c>
      <c r="B32" s="181">
        <v>1380987</v>
      </c>
      <c r="C32" s="181">
        <v>593840.57999999996</v>
      </c>
      <c r="D32" s="182">
        <f t="shared" si="8"/>
        <v>1974827.58</v>
      </c>
      <c r="E32" s="181">
        <v>704057.46</v>
      </c>
      <c r="F32" s="181">
        <v>285949.76</v>
      </c>
      <c r="G32" s="182">
        <f t="shared" si="9"/>
        <v>1270770.1200000001</v>
      </c>
    </row>
    <row r="33" spans="1:7" ht="14.45" customHeight="1" x14ac:dyDescent="0.25">
      <c r="A33" s="82" t="s">
        <v>328</v>
      </c>
      <c r="B33" s="181">
        <v>17105028</v>
      </c>
      <c r="C33" s="181">
        <v>7348320.6500000004</v>
      </c>
      <c r="D33" s="182">
        <f t="shared" si="8"/>
        <v>24453348.649999999</v>
      </c>
      <c r="E33" s="181">
        <v>15102537.09</v>
      </c>
      <c r="F33" s="181">
        <v>15088793.4</v>
      </c>
      <c r="G33" s="182">
        <f t="shared" si="9"/>
        <v>9350811.5599999987</v>
      </c>
    </row>
    <row r="34" spans="1:7" ht="14.45" customHeight="1" x14ac:dyDescent="0.25">
      <c r="A34" s="82" t="s">
        <v>329</v>
      </c>
      <c r="B34" s="181">
        <v>16466748</v>
      </c>
      <c r="C34" s="181">
        <v>546147.56000000006</v>
      </c>
      <c r="D34" s="182">
        <f t="shared" si="8"/>
        <v>17012895.559999999</v>
      </c>
      <c r="E34" s="181">
        <v>8649086.7300000004</v>
      </c>
      <c r="F34" s="181">
        <v>8096473.7800000003</v>
      </c>
      <c r="G34" s="182">
        <f t="shared" si="9"/>
        <v>8363808.8299999982</v>
      </c>
    </row>
    <row r="35" spans="1:7" ht="14.45" customHeight="1" x14ac:dyDescent="0.25">
      <c r="A35" s="82" t="s">
        <v>330</v>
      </c>
      <c r="B35" s="181">
        <v>4294389</v>
      </c>
      <c r="C35" s="181">
        <v>-677564.06</v>
      </c>
      <c r="D35" s="182">
        <f t="shared" si="8"/>
        <v>3616824.94</v>
      </c>
      <c r="E35" s="181">
        <v>2160333.7200000002</v>
      </c>
      <c r="F35" s="181">
        <v>2162538.7200000002</v>
      </c>
      <c r="G35" s="182">
        <f t="shared" si="9"/>
        <v>1456491.2199999997</v>
      </c>
    </row>
    <row r="36" spans="1:7" ht="14.45" customHeight="1" x14ac:dyDescent="0.25">
      <c r="A36" s="82" t="s">
        <v>331</v>
      </c>
      <c r="B36" s="181">
        <v>55696304</v>
      </c>
      <c r="C36" s="181">
        <v>-2234082.21</v>
      </c>
      <c r="D36" s="182">
        <f t="shared" si="8"/>
        <v>53462221.789999999</v>
      </c>
      <c r="E36" s="181">
        <v>36123202.759999998</v>
      </c>
      <c r="F36" s="181">
        <v>36128482.759999998</v>
      </c>
      <c r="G36" s="182">
        <f t="shared" si="9"/>
        <v>17339019.030000001</v>
      </c>
    </row>
    <row r="37" spans="1:7" ht="14.45" customHeight="1" x14ac:dyDescent="0.25">
      <c r="A37" s="82" t="s">
        <v>332</v>
      </c>
      <c r="B37" s="181">
        <v>16652491</v>
      </c>
      <c r="C37" s="181">
        <v>-1700497.57</v>
      </c>
      <c r="D37" s="182">
        <f t="shared" si="8"/>
        <v>14951993.43</v>
      </c>
      <c r="E37" s="181">
        <v>9525736.0299999993</v>
      </c>
      <c r="F37" s="181">
        <v>9525736.0299999993</v>
      </c>
      <c r="G37" s="182">
        <f t="shared" si="9"/>
        <v>5426257.4000000004</v>
      </c>
    </row>
    <row r="38" spans="1:7" x14ac:dyDescent="0.25">
      <c r="A38" s="81" t="s">
        <v>333</v>
      </c>
      <c r="B38" s="180">
        <f>SUM(B39:B47)</f>
        <v>30867631</v>
      </c>
      <c r="C38" s="180">
        <f t="shared" ref="C38:G38" si="10">SUM(C39:C47)</f>
        <v>3639605.35</v>
      </c>
      <c r="D38" s="180">
        <f t="shared" si="10"/>
        <v>34507236.350000001</v>
      </c>
      <c r="E38" s="180">
        <f t="shared" si="10"/>
        <v>26056385.440000001</v>
      </c>
      <c r="F38" s="180">
        <f t="shared" si="10"/>
        <v>26056385.440000001</v>
      </c>
      <c r="G38" s="180">
        <f t="shared" si="10"/>
        <v>8450850.9100000001</v>
      </c>
    </row>
    <row r="39" spans="1:7" x14ac:dyDescent="0.25">
      <c r="A39" s="82" t="s">
        <v>334</v>
      </c>
      <c r="B39" s="182">
        <v>0</v>
      </c>
      <c r="C39" s="182">
        <v>0</v>
      </c>
      <c r="D39" s="182">
        <f t="shared" si="8"/>
        <v>0</v>
      </c>
      <c r="E39" s="182">
        <v>0</v>
      </c>
      <c r="F39" s="182">
        <v>0</v>
      </c>
      <c r="G39" s="182">
        <f t="shared" ref="G39:G47" si="11">D39-E39</f>
        <v>0</v>
      </c>
    </row>
    <row r="40" spans="1:7" x14ac:dyDescent="0.25">
      <c r="A40" s="82" t="s">
        <v>335</v>
      </c>
      <c r="B40" s="182">
        <v>0</v>
      </c>
      <c r="C40" s="182">
        <v>0</v>
      </c>
      <c r="D40" s="182">
        <f t="shared" si="8"/>
        <v>0</v>
      </c>
      <c r="E40" s="182">
        <v>0</v>
      </c>
      <c r="F40" s="182">
        <v>0</v>
      </c>
      <c r="G40" s="182">
        <f t="shared" si="11"/>
        <v>0</v>
      </c>
    </row>
    <row r="41" spans="1:7" x14ac:dyDescent="0.25">
      <c r="A41" s="82" t="s">
        <v>336</v>
      </c>
      <c r="B41" s="182">
        <v>0</v>
      </c>
      <c r="C41" s="182">
        <v>0</v>
      </c>
      <c r="D41" s="182">
        <f t="shared" si="8"/>
        <v>0</v>
      </c>
      <c r="E41" s="182">
        <v>0</v>
      </c>
      <c r="F41" s="182">
        <v>0</v>
      </c>
      <c r="G41" s="182">
        <f t="shared" si="11"/>
        <v>0</v>
      </c>
    </row>
    <row r="42" spans="1:7" x14ac:dyDescent="0.25">
      <c r="A42" s="82" t="s">
        <v>337</v>
      </c>
      <c r="B42" s="181">
        <v>30867631</v>
      </c>
      <c r="C42" s="181">
        <v>3432125.35</v>
      </c>
      <c r="D42" s="182">
        <f t="shared" si="8"/>
        <v>34299756.350000001</v>
      </c>
      <c r="E42" s="181">
        <v>25848905.440000001</v>
      </c>
      <c r="F42" s="181">
        <v>25848905.440000001</v>
      </c>
      <c r="G42" s="182">
        <f t="shared" si="11"/>
        <v>8450850.9100000001</v>
      </c>
    </row>
    <row r="43" spans="1:7" x14ac:dyDescent="0.25">
      <c r="A43" s="82" t="s">
        <v>338</v>
      </c>
      <c r="B43" s="182">
        <v>0</v>
      </c>
      <c r="C43" s="182">
        <v>207480</v>
      </c>
      <c r="D43" s="182">
        <f t="shared" si="8"/>
        <v>207480</v>
      </c>
      <c r="E43" s="182">
        <v>207480</v>
      </c>
      <c r="F43" s="182">
        <v>207480</v>
      </c>
      <c r="G43" s="182">
        <f t="shared" si="11"/>
        <v>0</v>
      </c>
    </row>
    <row r="44" spans="1:7" x14ac:dyDescent="0.25">
      <c r="A44" s="82" t="s">
        <v>339</v>
      </c>
      <c r="B44" s="182">
        <v>0</v>
      </c>
      <c r="C44" s="182">
        <v>0</v>
      </c>
      <c r="D44" s="182">
        <f t="shared" si="8"/>
        <v>0</v>
      </c>
      <c r="E44" s="182">
        <v>0</v>
      </c>
      <c r="F44" s="182">
        <v>0</v>
      </c>
      <c r="G44" s="182">
        <f t="shared" si="11"/>
        <v>0</v>
      </c>
    </row>
    <row r="45" spans="1:7" x14ac:dyDescent="0.25">
      <c r="A45" s="82" t="s">
        <v>340</v>
      </c>
      <c r="B45" s="182">
        <v>0</v>
      </c>
      <c r="C45" s="182">
        <v>0</v>
      </c>
      <c r="D45" s="182">
        <f t="shared" si="8"/>
        <v>0</v>
      </c>
      <c r="E45" s="182">
        <v>0</v>
      </c>
      <c r="F45" s="182">
        <v>0</v>
      </c>
      <c r="G45" s="182">
        <f t="shared" si="11"/>
        <v>0</v>
      </c>
    </row>
    <row r="46" spans="1:7" x14ac:dyDescent="0.25">
      <c r="A46" s="82" t="s">
        <v>341</v>
      </c>
      <c r="B46" s="182">
        <v>0</v>
      </c>
      <c r="C46" s="182">
        <v>0</v>
      </c>
      <c r="D46" s="182">
        <f t="shared" si="8"/>
        <v>0</v>
      </c>
      <c r="E46" s="182">
        <v>0</v>
      </c>
      <c r="F46" s="182">
        <v>0</v>
      </c>
      <c r="G46" s="182">
        <f t="shared" si="11"/>
        <v>0</v>
      </c>
    </row>
    <row r="47" spans="1:7" x14ac:dyDescent="0.25">
      <c r="A47" s="82" t="s">
        <v>342</v>
      </c>
      <c r="B47" s="182">
        <v>0</v>
      </c>
      <c r="C47" s="182">
        <v>0</v>
      </c>
      <c r="D47" s="182">
        <f t="shared" si="8"/>
        <v>0</v>
      </c>
      <c r="E47" s="182">
        <v>0</v>
      </c>
      <c r="F47" s="182">
        <v>0</v>
      </c>
      <c r="G47" s="182">
        <f t="shared" si="11"/>
        <v>0</v>
      </c>
    </row>
    <row r="48" spans="1:7" x14ac:dyDescent="0.25">
      <c r="A48" s="81" t="s">
        <v>343</v>
      </c>
      <c r="B48" s="180">
        <f>SUM(B49:B57)</f>
        <v>4385092</v>
      </c>
      <c r="C48" s="180">
        <f t="shared" ref="C48:G48" si="12">SUM(C49:C57)</f>
        <v>6678125.04</v>
      </c>
      <c r="D48" s="180">
        <f t="shared" si="12"/>
        <v>11063217.039999999</v>
      </c>
      <c r="E48" s="180">
        <f t="shared" si="12"/>
        <v>5613348.5300000003</v>
      </c>
      <c r="F48" s="180">
        <f t="shared" si="12"/>
        <v>5568349.5300000003</v>
      </c>
      <c r="G48" s="180">
        <f t="shared" si="12"/>
        <v>5449868.5100000007</v>
      </c>
    </row>
    <row r="49" spans="1:7" x14ac:dyDescent="0.25">
      <c r="A49" s="82" t="s">
        <v>344</v>
      </c>
      <c r="B49" s="181">
        <v>2394050</v>
      </c>
      <c r="C49" s="181">
        <v>6538171.6399999997</v>
      </c>
      <c r="D49" s="182">
        <f t="shared" si="8"/>
        <v>8932221.6400000006</v>
      </c>
      <c r="E49" s="181">
        <v>5249921.79</v>
      </c>
      <c r="F49" s="181">
        <v>5204922.79</v>
      </c>
      <c r="G49" s="182">
        <f t="shared" ref="G49:G57" si="13">D49-E49</f>
        <v>3682299.8500000006</v>
      </c>
    </row>
    <row r="50" spans="1:7" x14ac:dyDescent="0.25">
      <c r="A50" s="82" t="s">
        <v>345</v>
      </c>
      <c r="B50" s="181">
        <v>582042</v>
      </c>
      <c r="C50" s="181">
        <v>-507140.26</v>
      </c>
      <c r="D50" s="182">
        <f t="shared" si="8"/>
        <v>74901.739999999991</v>
      </c>
      <c r="E50" s="181">
        <v>74792.289999999994</v>
      </c>
      <c r="F50" s="181">
        <v>74792.289999999994</v>
      </c>
      <c r="G50" s="182">
        <f t="shared" si="13"/>
        <v>109.44999999999709</v>
      </c>
    </row>
    <row r="51" spans="1:7" x14ac:dyDescent="0.25">
      <c r="A51" s="82" t="s">
        <v>346</v>
      </c>
      <c r="B51" s="182">
        <v>0</v>
      </c>
      <c r="C51" s="182">
        <v>0</v>
      </c>
      <c r="D51" s="182">
        <f t="shared" si="8"/>
        <v>0</v>
      </c>
      <c r="E51" s="182">
        <v>0</v>
      </c>
      <c r="F51" s="182">
        <v>0</v>
      </c>
      <c r="G51" s="182">
        <f t="shared" si="13"/>
        <v>0</v>
      </c>
    </row>
    <row r="52" spans="1:7" x14ac:dyDescent="0.25">
      <c r="A52" s="82" t="s">
        <v>347</v>
      </c>
      <c r="B52" s="182">
        <v>0</v>
      </c>
      <c r="C52" s="182">
        <v>0</v>
      </c>
      <c r="D52" s="182">
        <f t="shared" si="8"/>
        <v>0</v>
      </c>
      <c r="E52" s="182">
        <v>0</v>
      </c>
      <c r="F52" s="182">
        <v>0</v>
      </c>
      <c r="G52" s="182">
        <f t="shared" si="13"/>
        <v>0</v>
      </c>
    </row>
    <row r="53" spans="1:7" x14ac:dyDescent="0.25">
      <c r="A53" s="82" t="s">
        <v>348</v>
      </c>
      <c r="B53" s="182">
        <v>0</v>
      </c>
      <c r="C53" s="182">
        <v>0</v>
      </c>
      <c r="D53" s="182">
        <f t="shared" si="8"/>
        <v>0</v>
      </c>
      <c r="E53" s="182">
        <v>0</v>
      </c>
      <c r="F53" s="182">
        <v>0</v>
      </c>
      <c r="G53" s="182">
        <f t="shared" si="13"/>
        <v>0</v>
      </c>
    </row>
    <row r="54" spans="1:7" x14ac:dyDescent="0.25">
      <c r="A54" s="82" t="s">
        <v>349</v>
      </c>
      <c r="B54" s="181">
        <v>809000</v>
      </c>
      <c r="C54" s="181">
        <v>78373.03</v>
      </c>
      <c r="D54" s="182">
        <f t="shared" si="8"/>
        <v>887373.03</v>
      </c>
      <c r="E54" s="181">
        <v>288634.45</v>
      </c>
      <c r="F54" s="181">
        <v>288634.45</v>
      </c>
      <c r="G54" s="182">
        <f t="shared" si="13"/>
        <v>598738.58000000007</v>
      </c>
    </row>
    <row r="55" spans="1:7" x14ac:dyDescent="0.25">
      <c r="A55" s="82" t="s">
        <v>350</v>
      </c>
      <c r="B55" s="182">
        <v>0</v>
      </c>
      <c r="C55" s="182">
        <v>0</v>
      </c>
      <c r="D55" s="182">
        <f t="shared" si="8"/>
        <v>0</v>
      </c>
      <c r="E55" s="182">
        <v>0</v>
      </c>
      <c r="F55" s="182">
        <v>0</v>
      </c>
      <c r="G55" s="182">
        <f t="shared" si="13"/>
        <v>0</v>
      </c>
    </row>
    <row r="56" spans="1:7" x14ac:dyDescent="0.25">
      <c r="A56" s="82" t="s">
        <v>351</v>
      </c>
      <c r="B56" s="182">
        <v>0</v>
      </c>
      <c r="C56" s="182">
        <v>0</v>
      </c>
      <c r="D56" s="182">
        <f t="shared" si="8"/>
        <v>0</v>
      </c>
      <c r="E56" s="182">
        <v>0</v>
      </c>
      <c r="F56" s="182">
        <v>0</v>
      </c>
      <c r="G56" s="182">
        <f t="shared" si="13"/>
        <v>0</v>
      </c>
    </row>
    <row r="57" spans="1:7" x14ac:dyDescent="0.25">
      <c r="A57" s="82" t="s">
        <v>352</v>
      </c>
      <c r="B57" s="181">
        <v>600000</v>
      </c>
      <c r="C57" s="181">
        <v>568720.63</v>
      </c>
      <c r="D57" s="182">
        <f t="shared" si="8"/>
        <v>1168720.6299999999</v>
      </c>
      <c r="E57" s="181">
        <v>0</v>
      </c>
      <c r="F57" s="181">
        <v>0</v>
      </c>
      <c r="G57" s="182">
        <f t="shared" si="13"/>
        <v>1168720.6299999999</v>
      </c>
    </row>
    <row r="58" spans="1:7" x14ac:dyDescent="0.25">
      <c r="A58" s="81" t="s">
        <v>353</v>
      </c>
      <c r="B58" s="180">
        <f>SUM(B59:B61)</f>
        <v>0</v>
      </c>
      <c r="C58" s="180">
        <f t="shared" ref="C58:G58" si="14">SUM(C59:C61)</f>
        <v>11397248.970000001</v>
      </c>
      <c r="D58" s="180">
        <f t="shared" si="14"/>
        <v>11397248.970000001</v>
      </c>
      <c r="E58" s="180">
        <f t="shared" si="14"/>
        <v>3592944.15</v>
      </c>
      <c r="F58" s="180">
        <f t="shared" si="14"/>
        <v>3592944.15</v>
      </c>
      <c r="G58" s="180">
        <f t="shared" si="14"/>
        <v>7804304.8200000003</v>
      </c>
    </row>
    <row r="59" spans="1:7" x14ac:dyDescent="0.25">
      <c r="A59" s="82" t="s">
        <v>354</v>
      </c>
      <c r="B59" s="182">
        <v>0</v>
      </c>
      <c r="C59" s="182">
        <v>0</v>
      </c>
      <c r="D59" s="182">
        <f t="shared" si="8"/>
        <v>0</v>
      </c>
      <c r="E59" s="182">
        <v>0</v>
      </c>
      <c r="F59" s="182">
        <v>0</v>
      </c>
      <c r="G59" s="182">
        <f t="shared" ref="G59:G61" si="15">D59-E59</f>
        <v>0</v>
      </c>
    </row>
    <row r="60" spans="1:7" x14ac:dyDescent="0.25">
      <c r="A60" s="82" t="s">
        <v>355</v>
      </c>
      <c r="B60" s="181">
        <v>0</v>
      </c>
      <c r="C60" s="181">
        <v>11397248.970000001</v>
      </c>
      <c r="D60" s="182">
        <f t="shared" si="8"/>
        <v>11397248.970000001</v>
      </c>
      <c r="E60" s="181">
        <v>3592944.15</v>
      </c>
      <c r="F60" s="181">
        <v>3592944.15</v>
      </c>
      <c r="G60" s="182">
        <f t="shared" si="15"/>
        <v>7804304.8200000003</v>
      </c>
    </row>
    <row r="61" spans="1:7" x14ac:dyDescent="0.25">
      <c r="A61" s="82" t="s">
        <v>356</v>
      </c>
      <c r="B61" s="182">
        <v>0</v>
      </c>
      <c r="C61" s="182">
        <v>0</v>
      </c>
      <c r="D61" s="182">
        <f t="shared" si="8"/>
        <v>0</v>
      </c>
      <c r="E61" s="182">
        <v>0</v>
      </c>
      <c r="F61" s="182">
        <v>0</v>
      </c>
      <c r="G61" s="182">
        <f t="shared" si="15"/>
        <v>0</v>
      </c>
    </row>
    <row r="62" spans="1:7" x14ac:dyDescent="0.25">
      <c r="A62" s="81" t="s">
        <v>357</v>
      </c>
      <c r="B62" s="180">
        <f>SUM(B63:B67,B69:B70)</f>
        <v>12247584</v>
      </c>
      <c r="C62" s="180">
        <f t="shared" ref="C62:G62" si="16">SUM(C63:C67,C69:C70)</f>
        <v>-6106717.7699999996</v>
      </c>
      <c r="D62" s="180">
        <f t="shared" si="16"/>
        <v>6140866.2300000004</v>
      </c>
      <c r="E62" s="180">
        <f t="shared" si="16"/>
        <v>0</v>
      </c>
      <c r="F62" s="180">
        <f t="shared" si="16"/>
        <v>0</v>
      </c>
      <c r="G62" s="180">
        <f t="shared" si="16"/>
        <v>6140866.2300000004</v>
      </c>
    </row>
    <row r="63" spans="1:7" x14ac:dyDescent="0.25">
      <c r="A63" s="82" t="s">
        <v>358</v>
      </c>
      <c r="B63" s="182">
        <v>0</v>
      </c>
      <c r="C63" s="182">
        <v>0</v>
      </c>
      <c r="D63" s="182">
        <f t="shared" si="8"/>
        <v>0</v>
      </c>
      <c r="E63" s="182">
        <v>0</v>
      </c>
      <c r="F63" s="182">
        <v>0</v>
      </c>
      <c r="G63" s="182">
        <f t="shared" ref="G63:G70" si="17">D63-E63</f>
        <v>0</v>
      </c>
    </row>
    <row r="64" spans="1:7" x14ac:dyDescent="0.25">
      <c r="A64" s="82" t="s">
        <v>359</v>
      </c>
      <c r="B64" s="182">
        <v>0</v>
      </c>
      <c r="C64" s="182">
        <v>0</v>
      </c>
      <c r="D64" s="182">
        <f t="shared" si="8"/>
        <v>0</v>
      </c>
      <c r="E64" s="182">
        <v>0</v>
      </c>
      <c r="F64" s="182">
        <v>0</v>
      </c>
      <c r="G64" s="182">
        <f t="shared" si="17"/>
        <v>0</v>
      </c>
    </row>
    <row r="65" spans="1:7" x14ac:dyDescent="0.25">
      <c r="A65" s="82" t="s">
        <v>360</v>
      </c>
      <c r="B65" s="182">
        <v>0</v>
      </c>
      <c r="C65" s="182">
        <v>0</v>
      </c>
      <c r="D65" s="182">
        <f t="shared" si="8"/>
        <v>0</v>
      </c>
      <c r="E65" s="182">
        <v>0</v>
      </c>
      <c r="F65" s="182">
        <v>0</v>
      </c>
      <c r="G65" s="182">
        <f t="shared" si="17"/>
        <v>0</v>
      </c>
    </row>
    <row r="66" spans="1:7" x14ac:dyDescent="0.25">
      <c r="A66" s="82" t="s">
        <v>361</v>
      </c>
      <c r="B66" s="182">
        <v>0</v>
      </c>
      <c r="C66" s="182">
        <v>0</v>
      </c>
      <c r="D66" s="182">
        <f t="shared" si="8"/>
        <v>0</v>
      </c>
      <c r="E66" s="182">
        <v>0</v>
      </c>
      <c r="F66" s="182">
        <v>0</v>
      </c>
      <c r="G66" s="182">
        <f t="shared" si="17"/>
        <v>0</v>
      </c>
    </row>
    <row r="67" spans="1:7" x14ac:dyDescent="0.25">
      <c r="A67" s="82" t="s">
        <v>362</v>
      </c>
      <c r="B67" s="182">
        <v>0</v>
      </c>
      <c r="C67" s="182">
        <v>0</v>
      </c>
      <c r="D67" s="182">
        <f t="shared" si="8"/>
        <v>0</v>
      </c>
      <c r="E67" s="182">
        <v>0</v>
      </c>
      <c r="F67" s="182">
        <v>0</v>
      </c>
      <c r="G67" s="182">
        <f t="shared" si="17"/>
        <v>0</v>
      </c>
    </row>
    <row r="68" spans="1:7" x14ac:dyDescent="0.25">
      <c r="A68" s="82" t="s">
        <v>363</v>
      </c>
      <c r="B68" s="182">
        <v>0</v>
      </c>
      <c r="C68" s="182">
        <v>0</v>
      </c>
      <c r="D68" s="182">
        <f t="shared" si="8"/>
        <v>0</v>
      </c>
      <c r="E68" s="182">
        <v>0</v>
      </c>
      <c r="F68" s="182">
        <v>0</v>
      </c>
      <c r="G68" s="182">
        <f t="shared" si="17"/>
        <v>0</v>
      </c>
    </row>
    <row r="69" spans="1:7" x14ac:dyDescent="0.25">
      <c r="A69" s="82" t="s">
        <v>364</v>
      </c>
      <c r="B69" s="182">
        <v>0</v>
      </c>
      <c r="C69" s="182">
        <v>0</v>
      </c>
      <c r="D69" s="182">
        <f t="shared" si="8"/>
        <v>0</v>
      </c>
      <c r="E69" s="182">
        <v>0</v>
      </c>
      <c r="F69" s="182">
        <v>0</v>
      </c>
      <c r="G69" s="182">
        <f t="shared" si="17"/>
        <v>0</v>
      </c>
    </row>
    <row r="70" spans="1:7" x14ac:dyDescent="0.25">
      <c r="A70" s="82" t="s">
        <v>365</v>
      </c>
      <c r="B70" s="181">
        <v>12247584</v>
      </c>
      <c r="C70" s="181">
        <v>-6106717.7699999996</v>
      </c>
      <c r="D70" s="182">
        <f t="shared" si="8"/>
        <v>6140866.2300000004</v>
      </c>
      <c r="E70" s="181">
        <v>0</v>
      </c>
      <c r="F70" s="181">
        <v>0</v>
      </c>
      <c r="G70" s="182">
        <f t="shared" si="17"/>
        <v>6140866.2300000004</v>
      </c>
    </row>
    <row r="71" spans="1:7" x14ac:dyDescent="0.25">
      <c r="A71" s="81" t="s">
        <v>366</v>
      </c>
      <c r="B71" s="180">
        <f>SUM(B72:B74)</f>
        <v>0</v>
      </c>
      <c r="C71" s="180">
        <f t="shared" ref="C71:G71" si="18">SUM(C72:C74)</f>
        <v>0</v>
      </c>
      <c r="D71" s="180">
        <f t="shared" si="18"/>
        <v>0</v>
      </c>
      <c r="E71" s="180">
        <f t="shared" si="18"/>
        <v>0</v>
      </c>
      <c r="F71" s="180">
        <f t="shared" si="18"/>
        <v>0</v>
      </c>
      <c r="G71" s="180">
        <f t="shared" si="18"/>
        <v>0</v>
      </c>
    </row>
    <row r="72" spans="1:7" x14ac:dyDescent="0.25">
      <c r="A72" s="82" t="s">
        <v>367</v>
      </c>
      <c r="B72" s="182">
        <v>0</v>
      </c>
      <c r="C72" s="182">
        <v>0</v>
      </c>
      <c r="D72" s="182">
        <f t="shared" si="8"/>
        <v>0</v>
      </c>
      <c r="E72" s="182">
        <v>0</v>
      </c>
      <c r="F72" s="182">
        <v>0</v>
      </c>
      <c r="G72" s="182">
        <f t="shared" ref="G72:G74" si="19">D72-E72</f>
        <v>0</v>
      </c>
    </row>
    <row r="73" spans="1:7" x14ac:dyDescent="0.25">
      <c r="A73" s="82" t="s">
        <v>368</v>
      </c>
      <c r="B73" s="182">
        <v>0</v>
      </c>
      <c r="C73" s="182">
        <v>0</v>
      </c>
      <c r="D73" s="182">
        <f t="shared" si="8"/>
        <v>0</v>
      </c>
      <c r="E73" s="182">
        <v>0</v>
      </c>
      <c r="F73" s="182">
        <v>0</v>
      </c>
      <c r="G73" s="182">
        <f t="shared" si="19"/>
        <v>0</v>
      </c>
    </row>
    <row r="74" spans="1:7" x14ac:dyDescent="0.25">
      <c r="A74" s="82" t="s">
        <v>369</v>
      </c>
      <c r="B74" s="182">
        <v>0</v>
      </c>
      <c r="C74" s="182">
        <v>0</v>
      </c>
      <c r="D74" s="182">
        <f t="shared" si="8"/>
        <v>0</v>
      </c>
      <c r="E74" s="182">
        <v>0</v>
      </c>
      <c r="F74" s="182">
        <v>0</v>
      </c>
      <c r="G74" s="182">
        <f t="shared" si="19"/>
        <v>0</v>
      </c>
    </row>
    <row r="75" spans="1:7" x14ac:dyDescent="0.25">
      <c r="A75" s="81" t="s">
        <v>370</v>
      </c>
      <c r="B75" s="180">
        <f>SUM(B76:B82)</f>
        <v>0</v>
      </c>
      <c r="C75" s="180">
        <f t="shared" ref="C75:G75" si="20">SUM(C76:C82)</f>
        <v>0</v>
      </c>
      <c r="D75" s="180">
        <f t="shared" si="20"/>
        <v>0</v>
      </c>
      <c r="E75" s="180">
        <f t="shared" si="20"/>
        <v>0</v>
      </c>
      <c r="F75" s="180">
        <f t="shared" si="20"/>
        <v>0</v>
      </c>
      <c r="G75" s="180">
        <f t="shared" si="20"/>
        <v>0</v>
      </c>
    </row>
    <row r="76" spans="1:7" x14ac:dyDescent="0.25">
      <c r="A76" s="82" t="s">
        <v>371</v>
      </c>
      <c r="B76" s="182">
        <v>0</v>
      </c>
      <c r="C76" s="182">
        <v>0</v>
      </c>
      <c r="D76" s="182">
        <f t="shared" si="8"/>
        <v>0</v>
      </c>
      <c r="E76" s="182">
        <v>0</v>
      </c>
      <c r="F76" s="182">
        <v>0</v>
      </c>
      <c r="G76" s="182">
        <f t="shared" ref="G76:G82" si="21">D76-E76</f>
        <v>0</v>
      </c>
    </row>
    <row r="77" spans="1:7" x14ac:dyDescent="0.25">
      <c r="A77" s="82" t="s">
        <v>372</v>
      </c>
      <c r="B77" s="182">
        <v>0</v>
      </c>
      <c r="C77" s="182">
        <v>0</v>
      </c>
      <c r="D77" s="182">
        <f t="shared" si="8"/>
        <v>0</v>
      </c>
      <c r="E77" s="182">
        <v>0</v>
      </c>
      <c r="F77" s="182">
        <v>0</v>
      </c>
      <c r="G77" s="182">
        <f t="shared" si="21"/>
        <v>0</v>
      </c>
    </row>
    <row r="78" spans="1:7" x14ac:dyDescent="0.25">
      <c r="A78" s="82" t="s">
        <v>373</v>
      </c>
      <c r="B78" s="182">
        <v>0</v>
      </c>
      <c r="C78" s="182">
        <v>0</v>
      </c>
      <c r="D78" s="182">
        <f t="shared" si="8"/>
        <v>0</v>
      </c>
      <c r="E78" s="182">
        <v>0</v>
      </c>
      <c r="F78" s="182">
        <v>0</v>
      </c>
      <c r="G78" s="182">
        <f t="shared" si="21"/>
        <v>0</v>
      </c>
    </row>
    <row r="79" spans="1:7" x14ac:dyDescent="0.25">
      <c r="A79" s="82" t="s">
        <v>374</v>
      </c>
      <c r="B79" s="182">
        <v>0</v>
      </c>
      <c r="C79" s="182">
        <v>0</v>
      </c>
      <c r="D79" s="182">
        <f t="shared" si="8"/>
        <v>0</v>
      </c>
      <c r="E79" s="182">
        <v>0</v>
      </c>
      <c r="F79" s="182">
        <v>0</v>
      </c>
      <c r="G79" s="182">
        <f t="shared" si="21"/>
        <v>0</v>
      </c>
    </row>
    <row r="80" spans="1:7" x14ac:dyDescent="0.25">
      <c r="A80" s="82" t="s">
        <v>375</v>
      </c>
      <c r="B80" s="182">
        <v>0</v>
      </c>
      <c r="C80" s="182">
        <v>0</v>
      </c>
      <c r="D80" s="182">
        <f t="shared" si="8"/>
        <v>0</v>
      </c>
      <c r="E80" s="182">
        <v>0</v>
      </c>
      <c r="F80" s="182">
        <v>0</v>
      </c>
      <c r="G80" s="182">
        <f t="shared" si="21"/>
        <v>0</v>
      </c>
    </row>
    <row r="81" spans="1:7" x14ac:dyDescent="0.25">
      <c r="A81" s="82" t="s">
        <v>376</v>
      </c>
      <c r="B81" s="182">
        <v>0</v>
      </c>
      <c r="C81" s="182">
        <v>0</v>
      </c>
      <c r="D81" s="182">
        <f t="shared" si="8"/>
        <v>0</v>
      </c>
      <c r="E81" s="182">
        <v>0</v>
      </c>
      <c r="F81" s="182">
        <v>0</v>
      </c>
      <c r="G81" s="182">
        <f t="shared" si="21"/>
        <v>0</v>
      </c>
    </row>
    <row r="82" spans="1:7" x14ac:dyDescent="0.25">
      <c r="A82" s="82" t="s">
        <v>377</v>
      </c>
      <c r="B82" s="182">
        <v>0</v>
      </c>
      <c r="C82" s="182">
        <v>0</v>
      </c>
      <c r="D82" s="182">
        <f t="shared" si="8"/>
        <v>0</v>
      </c>
      <c r="E82" s="182">
        <v>0</v>
      </c>
      <c r="F82" s="182">
        <v>0</v>
      </c>
      <c r="G82" s="182">
        <f t="shared" si="21"/>
        <v>0</v>
      </c>
    </row>
    <row r="83" spans="1:7" x14ac:dyDescent="0.25">
      <c r="A83" s="83"/>
      <c r="B83" s="183"/>
      <c r="C83" s="183"/>
      <c r="D83" s="183"/>
      <c r="E83" s="183"/>
      <c r="F83" s="183"/>
      <c r="G83" s="183"/>
    </row>
    <row r="84" spans="1:7" x14ac:dyDescent="0.25">
      <c r="A84" s="28" t="s">
        <v>378</v>
      </c>
      <c r="B84" s="180">
        <f>B85+B93+B103+B113+B123+B133+B137+B146+B150</f>
        <v>0</v>
      </c>
      <c r="C84" s="180">
        <f t="shared" ref="C84:G84" si="22">C85+C93+C103+C113+C123+C133+C137+C146+C150</f>
        <v>0</v>
      </c>
      <c r="D84" s="180">
        <f t="shared" si="22"/>
        <v>0</v>
      </c>
      <c r="E84" s="180">
        <f t="shared" si="22"/>
        <v>0</v>
      </c>
      <c r="F84" s="180">
        <f t="shared" si="22"/>
        <v>0</v>
      </c>
      <c r="G84" s="180">
        <f t="shared" si="22"/>
        <v>0</v>
      </c>
    </row>
    <row r="85" spans="1:7" x14ac:dyDescent="0.25">
      <c r="A85" s="81" t="s">
        <v>305</v>
      </c>
      <c r="B85" s="182">
        <f>SUM(B86:B92)</f>
        <v>0</v>
      </c>
      <c r="C85" s="182">
        <f t="shared" ref="C85:G85" si="23">SUM(C86:C92)</f>
        <v>0</v>
      </c>
      <c r="D85" s="182">
        <f t="shared" si="23"/>
        <v>0</v>
      </c>
      <c r="E85" s="182">
        <f t="shared" si="23"/>
        <v>0</v>
      </c>
      <c r="F85" s="182">
        <f t="shared" si="23"/>
        <v>0</v>
      </c>
      <c r="G85" s="182">
        <f t="shared" si="23"/>
        <v>0</v>
      </c>
    </row>
    <row r="86" spans="1:7" x14ac:dyDescent="0.25">
      <c r="A86" s="82" t="s">
        <v>306</v>
      </c>
      <c r="B86" s="182">
        <v>0</v>
      </c>
      <c r="C86" s="182">
        <v>0</v>
      </c>
      <c r="D86" s="182">
        <f t="shared" ref="D86:D92" si="24">B86+C86</f>
        <v>0</v>
      </c>
      <c r="E86" s="182">
        <v>0</v>
      </c>
      <c r="F86" s="182">
        <v>0</v>
      </c>
      <c r="G86" s="182">
        <f t="shared" ref="G86:G92" si="25">D86-E86</f>
        <v>0</v>
      </c>
    </row>
    <row r="87" spans="1:7" x14ac:dyDescent="0.25">
      <c r="A87" s="82" t="s">
        <v>307</v>
      </c>
      <c r="B87" s="182">
        <v>0</v>
      </c>
      <c r="C87" s="182">
        <v>0</v>
      </c>
      <c r="D87" s="182">
        <f t="shared" si="24"/>
        <v>0</v>
      </c>
      <c r="E87" s="182">
        <v>0</v>
      </c>
      <c r="F87" s="182">
        <v>0</v>
      </c>
      <c r="G87" s="182">
        <f t="shared" si="25"/>
        <v>0</v>
      </c>
    </row>
    <row r="88" spans="1:7" x14ac:dyDescent="0.25">
      <c r="A88" s="82" t="s">
        <v>308</v>
      </c>
      <c r="B88" s="182">
        <v>0</v>
      </c>
      <c r="C88" s="182">
        <v>0</v>
      </c>
      <c r="D88" s="182">
        <f t="shared" si="24"/>
        <v>0</v>
      </c>
      <c r="E88" s="182">
        <v>0</v>
      </c>
      <c r="F88" s="182">
        <v>0</v>
      </c>
      <c r="G88" s="182">
        <f t="shared" si="25"/>
        <v>0</v>
      </c>
    </row>
    <row r="89" spans="1:7" x14ac:dyDescent="0.25">
      <c r="A89" s="82" t="s">
        <v>309</v>
      </c>
      <c r="B89" s="182">
        <v>0</v>
      </c>
      <c r="C89" s="182">
        <v>0</v>
      </c>
      <c r="D89" s="182">
        <f t="shared" si="24"/>
        <v>0</v>
      </c>
      <c r="E89" s="182">
        <v>0</v>
      </c>
      <c r="F89" s="182">
        <v>0</v>
      </c>
      <c r="G89" s="182">
        <f t="shared" si="25"/>
        <v>0</v>
      </c>
    </row>
    <row r="90" spans="1:7" x14ac:dyDescent="0.25">
      <c r="A90" s="82" t="s">
        <v>310</v>
      </c>
      <c r="B90" s="182">
        <v>0</v>
      </c>
      <c r="C90" s="182">
        <v>0</v>
      </c>
      <c r="D90" s="182">
        <f t="shared" si="24"/>
        <v>0</v>
      </c>
      <c r="E90" s="182">
        <v>0</v>
      </c>
      <c r="F90" s="182">
        <v>0</v>
      </c>
      <c r="G90" s="182">
        <f t="shared" si="25"/>
        <v>0</v>
      </c>
    </row>
    <row r="91" spans="1:7" x14ac:dyDescent="0.25">
      <c r="A91" s="82" t="s">
        <v>311</v>
      </c>
      <c r="B91" s="182">
        <v>0</v>
      </c>
      <c r="C91" s="182">
        <v>0</v>
      </c>
      <c r="D91" s="182">
        <f t="shared" si="24"/>
        <v>0</v>
      </c>
      <c r="E91" s="182">
        <v>0</v>
      </c>
      <c r="F91" s="182">
        <v>0</v>
      </c>
      <c r="G91" s="182">
        <f t="shared" si="25"/>
        <v>0</v>
      </c>
    </row>
    <row r="92" spans="1:7" x14ac:dyDescent="0.25">
      <c r="A92" s="82" t="s">
        <v>312</v>
      </c>
      <c r="B92" s="182">
        <v>0</v>
      </c>
      <c r="C92" s="182">
        <v>0</v>
      </c>
      <c r="D92" s="182">
        <f t="shared" si="24"/>
        <v>0</v>
      </c>
      <c r="E92" s="182">
        <v>0</v>
      </c>
      <c r="F92" s="182">
        <v>0</v>
      </c>
      <c r="G92" s="182">
        <f t="shared" si="25"/>
        <v>0</v>
      </c>
    </row>
    <row r="93" spans="1:7" x14ac:dyDescent="0.25">
      <c r="A93" s="81" t="s">
        <v>313</v>
      </c>
      <c r="B93" s="180">
        <f>SUM(B94:B102)</f>
        <v>0</v>
      </c>
      <c r="C93" s="180">
        <f t="shared" ref="C93:G93" si="26">SUM(C94:C102)</f>
        <v>0</v>
      </c>
      <c r="D93" s="180">
        <f t="shared" si="26"/>
        <v>0</v>
      </c>
      <c r="E93" s="180">
        <f t="shared" si="26"/>
        <v>0</v>
      </c>
      <c r="F93" s="180">
        <f t="shared" si="26"/>
        <v>0</v>
      </c>
      <c r="G93" s="180">
        <f t="shared" si="26"/>
        <v>0</v>
      </c>
    </row>
    <row r="94" spans="1:7" x14ac:dyDescent="0.25">
      <c r="A94" s="82" t="s">
        <v>314</v>
      </c>
      <c r="B94" s="182">
        <v>0</v>
      </c>
      <c r="C94" s="182">
        <v>0</v>
      </c>
      <c r="D94" s="182">
        <f t="shared" ref="D94:D102" si="27">B94+C94</f>
        <v>0</v>
      </c>
      <c r="E94" s="182">
        <v>0</v>
      </c>
      <c r="F94" s="182">
        <v>0</v>
      </c>
      <c r="G94" s="182">
        <f t="shared" ref="G94:G102" si="28">D94-E94</f>
        <v>0</v>
      </c>
    </row>
    <row r="95" spans="1:7" x14ac:dyDescent="0.25">
      <c r="A95" s="82" t="s">
        <v>315</v>
      </c>
      <c r="B95" s="182">
        <v>0</v>
      </c>
      <c r="C95" s="182">
        <v>0</v>
      </c>
      <c r="D95" s="182">
        <f t="shared" si="27"/>
        <v>0</v>
      </c>
      <c r="E95" s="182">
        <v>0</v>
      </c>
      <c r="F95" s="182">
        <v>0</v>
      </c>
      <c r="G95" s="182">
        <f t="shared" si="28"/>
        <v>0</v>
      </c>
    </row>
    <row r="96" spans="1:7" x14ac:dyDescent="0.25">
      <c r="A96" s="82" t="s">
        <v>316</v>
      </c>
      <c r="B96" s="182">
        <v>0</v>
      </c>
      <c r="C96" s="182">
        <v>0</v>
      </c>
      <c r="D96" s="182">
        <f t="shared" si="27"/>
        <v>0</v>
      </c>
      <c r="E96" s="182">
        <v>0</v>
      </c>
      <c r="F96" s="182">
        <v>0</v>
      </c>
      <c r="G96" s="182">
        <f t="shared" si="28"/>
        <v>0</v>
      </c>
    </row>
    <row r="97" spans="1:7" x14ac:dyDescent="0.25">
      <c r="A97" s="82" t="s">
        <v>317</v>
      </c>
      <c r="B97" s="182">
        <v>0</v>
      </c>
      <c r="C97" s="182">
        <v>0</v>
      </c>
      <c r="D97" s="182">
        <f t="shared" si="27"/>
        <v>0</v>
      </c>
      <c r="E97" s="182">
        <v>0</v>
      </c>
      <c r="F97" s="182">
        <v>0</v>
      </c>
      <c r="G97" s="182">
        <f t="shared" si="28"/>
        <v>0</v>
      </c>
    </row>
    <row r="98" spans="1:7" x14ac:dyDescent="0.25">
      <c r="A98" s="84" t="s">
        <v>318</v>
      </c>
      <c r="B98" s="182">
        <v>0</v>
      </c>
      <c r="C98" s="182">
        <v>0</v>
      </c>
      <c r="D98" s="182">
        <f t="shared" si="27"/>
        <v>0</v>
      </c>
      <c r="E98" s="182">
        <v>0</v>
      </c>
      <c r="F98" s="182">
        <v>0</v>
      </c>
      <c r="G98" s="182">
        <f t="shared" si="28"/>
        <v>0</v>
      </c>
    </row>
    <row r="99" spans="1:7" x14ac:dyDescent="0.25">
      <c r="A99" s="82" t="s">
        <v>319</v>
      </c>
      <c r="B99" s="182">
        <v>0</v>
      </c>
      <c r="C99" s="182">
        <v>0</v>
      </c>
      <c r="D99" s="182">
        <f t="shared" si="27"/>
        <v>0</v>
      </c>
      <c r="E99" s="182">
        <v>0</v>
      </c>
      <c r="F99" s="182">
        <v>0</v>
      </c>
      <c r="G99" s="182">
        <f t="shared" si="28"/>
        <v>0</v>
      </c>
    </row>
    <row r="100" spans="1:7" x14ac:dyDescent="0.25">
      <c r="A100" s="82" t="s">
        <v>320</v>
      </c>
      <c r="B100" s="182">
        <v>0</v>
      </c>
      <c r="C100" s="182">
        <v>0</v>
      </c>
      <c r="D100" s="182">
        <f t="shared" si="27"/>
        <v>0</v>
      </c>
      <c r="E100" s="182">
        <v>0</v>
      </c>
      <c r="F100" s="182">
        <v>0</v>
      </c>
      <c r="G100" s="182">
        <f t="shared" si="28"/>
        <v>0</v>
      </c>
    </row>
    <row r="101" spans="1:7" x14ac:dyDescent="0.25">
      <c r="A101" s="82" t="s">
        <v>321</v>
      </c>
      <c r="B101" s="182">
        <v>0</v>
      </c>
      <c r="C101" s="182">
        <v>0</v>
      </c>
      <c r="D101" s="182">
        <f t="shared" si="27"/>
        <v>0</v>
      </c>
      <c r="E101" s="182">
        <v>0</v>
      </c>
      <c r="F101" s="182">
        <v>0</v>
      </c>
      <c r="G101" s="182">
        <f t="shared" si="28"/>
        <v>0</v>
      </c>
    </row>
    <row r="102" spans="1:7" x14ac:dyDescent="0.25">
      <c r="A102" s="82" t="s">
        <v>322</v>
      </c>
      <c r="B102" s="182">
        <v>0</v>
      </c>
      <c r="C102" s="182">
        <v>0</v>
      </c>
      <c r="D102" s="182">
        <f t="shared" si="27"/>
        <v>0</v>
      </c>
      <c r="E102" s="182">
        <v>0</v>
      </c>
      <c r="F102" s="182">
        <v>0</v>
      </c>
      <c r="G102" s="182">
        <f t="shared" si="28"/>
        <v>0</v>
      </c>
    </row>
    <row r="103" spans="1:7" x14ac:dyDescent="0.25">
      <c r="A103" s="81" t="s">
        <v>323</v>
      </c>
      <c r="B103" s="180">
        <f>SUM(B104:B112)</f>
        <v>0</v>
      </c>
      <c r="C103" s="180">
        <f t="shared" ref="C103:G103" si="29">SUM(C104:C112)</f>
        <v>0</v>
      </c>
      <c r="D103" s="180">
        <f t="shared" si="29"/>
        <v>0</v>
      </c>
      <c r="E103" s="180">
        <f t="shared" si="29"/>
        <v>0</v>
      </c>
      <c r="F103" s="180">
        <f t="shared" si="29"/>
        <v>0</v>
      </c>
      <c r="G103" s="180">
        <f t="shared" si="29"/>
        <v>0</v>
      </c>
    </row>
    <row r="104" spans="1:7" x14ac:dyDescent="0.25">
      <c r="A104" s="82" t="s">
        <v>324</v>
      </c>
      <c r="B104" s="182">
        <v>0</v>
      </c>
      <c r="C104" s="182">
        <v>0</v>
      </c>
      <c r="D104" s="182">
        <f t="shared" ref="D104:D112" si="30">B104+C104</f>
        <v>0</v>
      </c>
      <c r="E104" s="182">
        <v>0</v>
      </c>
      <c r="F104" s="182">
        <v>0</v>
      </c>
      <c r="G104" s="182">
        <f t="shared" ref="G104:G112" si="31">D104-E104</f>
        <v>0</v>
      </c>
    </row>
    <row r="105" spans="1:7" x14ac:dyDescent="0.25">
      <c r="A105" s="82" t="s">
        <v>325</v>
      </c>
      <c r="B105" s="182">
        <v>0</v>
      </c>
      <c r="C105" s="182">
        <v>0</v>
      </c>
      <c r="D105" s="182">
        <f t="shared" si="30"/>
        <v>0</v>
      </c>
      <c r="E105" s="182">
        <v>0</v>
      </c>
      <c r="F105" s="182">
        <v>0</v>
      </c>
      <c r="G105" s="182">
        <f t="shared" si="31"/>
        <v>0</v>
      </c>
    </row>
    <row r="106" spans="1:7" x14ac:dyDescent="0.25">
      <c r="A106" s="82" t="s">
        <v>326</v>
      </c>
      <c r="B106" s="182">
        <v>0</v>
      </c>
      <c r="C106" s="182">
        <v>0</v>
      </c>
      <c r="D106" s="182">
        <f t="shared" si="30"/>
        <v>0</v>
      </c>
      <c r="E106" s="182">
        <v>0</v>
      </c>
      <c r="F106" s="182">
        <v>0</v>
      </c>
      <c r="G106" s="182">
        <f t="shared" si="31"/>
        <v>0</v>
      </c>
    </row>
    <row r="107" spans="1:7" x14ac:dyDescent="0.25">
      <c r="A107" s="82" t="s">
        <v>327</v>
      </c>
      <c r="B107" s="182">
        <v>0</v>
      </c>
      <c r="C107" s="182">
        <v>0</v>
      </c>
      <c r="D107" s="182">
        <f t="shared" si="30"/>
        <v>0</v>
      </c>
      <c r="E107" s="182">
        <v>0</v>
      </c>
      <c r="F107" s="182">
        <v>0</v>
      </c>
      <c r="G107" s="182">
        <f t="shared" si="31"/>
        <v>0</v>
      </c>
    </row>
    <row r="108" spans="1:7" x14ac:dyDescent="0.25">
      <c r="A108" s="82" t="s">
        <v>328</v>
      </c>
      <c r="B108" s="182">
        <v>0</v>
      </c>
      <c r="C108" s="182">
        <v>0</v>
      </c>
      <c r="D108" s="182">
        <f t="shared" si="30"/>
        <v>0</v>
      </c>
      <c r="E108" s="182">
        <v>0</v>
      </c>
      <c r="F108" s="182">
        <v>0</v>
      </c>
      <c r="G108" s="182">
        <f t="shared" si="31"/>
        <v>0</v>
      </c>
    </row>
    <row r="109" spans="1:7" x14ac:dyDescent="0.25">
      <c r="A109" s="82" t="s">
        <v>329</v>
      </c>
      <c r="B109" s="182">
        <v>0</v>
      </c>
      <c r="C109" s="182">
        <v>0</v>
      </c>
      <c r="D109" s="182">
        <f t="shared" si="30"/>
        <v>0</v>
      </c>
      <c r="E109" s="182">
        <v>0</v>
      </c>
      <c r="F109" s="182">
        <v>0</v>
      </c>
      <c r="G109" s="182">
        <f t="shared" si="31"/>
        <v>0</v>
      </c>
    </row>
    <row r="110" spans="1:7" x14ac:dyDescent="0.25">
      <c r="A110" s="82" t="s">
        <v>330</v>
      </c>
      <c r="B110" s="182">
        <v>0</v>
      </c>
      <c r="C110" s="182">
        <v>0</v>
      </c>
      <c r="D110" s="182">
        <f t="shared" si="30"/>
        <v>0</v>
      </c>
      <c r="E110" s="182">
        <v>0</v>
      </c>
      <c r="F110" s="182">
        <v>0</v>
      </c>
      <c r="G110" s="182">
        <f t="shared" si="31"/>
        <v>0</v>
      </c>
    </row>
    <row r="111" spans="1:7" x14ac:dyDescent="0.25">
      <c r="A111" s="82" t="s">
        <v>331</v>
      </c>
      <c r="B111" s="182">
        <v>0</v>
      </c>
      <c r="C111" s="182">
        <v>0</v>
      </c>
      <c r="D111" s="182">
        <f t="shared" si="30"/>
        <v>0</v>
      </c>
      <c r="E111" s="182">
        <v>0</v>
      </c>
      <c r="F111" s="182">
        <v>0</v>
      </c>
      <c r="G111" s="182">
        <f t="shared" si="31"/>
        <v>0</v>
      </c>
    </row>
    <row r="112" spans="1:7" x14ac:dyDescent="0.25">
      <c r="A112" s="82" t="s">
        <v>332</v>
      </c>
      <c r="B112" s="182">
        <v>0</v>
      </c>
      <c r="C112" s="182">
        <v>0</v>
      </c>
      <c r="D112" s="182">
        <f t="shared" si="30"/>
        <v>0</v>
      </c>
      <c r="E112" s="182">
        <v>0</v>
      </c>
      <c r="F112" s="182">
        <v>0</v>
      </c>
      <c r="G112" s="182">
        <f t="shared" si="31"/>
        <v>0</v>
      </c>
    </row>
    <row r="113" spans="1:7" x14ac:dyDescent="0.25">
      <c r="A113" s="81" t="s">
        <v>333</v>
      </c>
      <c r="B113" s="180">
        <f>SUM(B114:B122)</f>
        <v>0</v>
      </c>
      <c r="C113" s="180">
        <f t="shared" ref="C113:G113" si="32">SUM(C114:C122)</f>
        <v>0</v>
      </c>
      <c r="D113" s="180">
        <f t="shared" si="32"/>
        <v>0</v>
      </c>
      <c r="E113" s="180">
        <f t="shared" si="32"/>
        <v>0</v>
      </c>
      <c r="F113" s="180">
        <f t="shared" si="32"/>
        <v>0</v>
      </c>
      <c r="G113" s="180">
        <f t="shared" si="32"/>
        <v>0</v>
      </c>
    </row>
    <row r="114" spans="1:7" x14ac:dyDescent="0.25">
      <c r="A114" s="82" t="s">
        <v>334</v>
      </c>
      <c r="B114" s="182">
        <v>0</v>
      </c>
      <c r="C114" s="182">
        <v>0</v>
      </c>
      <c r="D114" s="182">
        <f t="shared" ref="D114:D122" si="33">B114+C114</f>
        <v>0</v>
      </c>
      <c r="E114" s="182">
        <v>0</v>
      </c>
      <c r="F114" s="182">
        <v>0</v>
      </c>
      <c r="G114" s="182">
        <f t="shared" ref="G114:G122" si="34">D114-E114</f>
        <v>0</v>
      </c>
    </row>
    <row r="115" spans="1:7" x14ac:dyDescent="0.25">
      <c r="A115" s="82" t="s">
        <v>335</v>
      </c>
      <c r="B115" s="182">
        <v>0</v>
      </c>
      <c r="C115" s="182">
        <v>0</v>
      </c>
      <c r="D115" s="182">
        <f t="shared" si="33"/>
        <v>0</v>
      </c>
      <c r="E115" s="182">
        <v>0</v>
      </c>
      <c r="F115" s="182">
        <v>0</v>
      </c>
      <c r="G115" s="182">
        <f t="shared" si="34"/>
        <v>0</v>
      </c>
    </row>
    <row r="116" spans="1:7" x14ac:dyDescent="0.25">
      <c r="A116" s="82" t="s">
        <v>336</v>
      </c>
      <c r="B116" s="182">
        <v>0</v>
      </c>
      <c r="C116" s="182">
        <v>0</v>
      </c>
      <c r="D116" s="182">
        <f t="shared" si="33"/>
        <v>0</v>
      </c>
      <c r="E116" s="182">
        <v>0</v>
      </c>
      <c r="F116" s="182">
        <v>0</v>
      </c>
      <c r="G116" s="182">
        <f t="shared" si="34"/>
        <v>0</v>
      </c>
    </row>
    <row r="117" spans="1:7" x14ac:dyDescent="0.25">
      <c r="A117" s="82" t="s">
        <v>337</v>
      </c>
      <c r="B117" s="182">
        <v>0</v>
      </c>
      <c r="C117" s="182">
        <v>0</v>
      </c>
      <c r="D117" s="182">
        <f t="shared" si="33"/>
        <v>0</v>
      </c>
      <c r="E117" s="182">
        <v>0</v>
      </c>
      <c r="F117" s="182">
        <v>0</v>
      </c>
      <c r="G117" s="182">
        <f t="shared" si="34"/>
        <v>0</v>
      </c>
    </row>
    <row r="118" spans="1:7" x14ac:dyDescent="0.25">
      <c r="A118" s="82" t="s">
        <v>338</v>
      </c>
      <c r="B118" s="182">
        <v>0</v>
      </c>
      <c r="C118" s="182">
        <v>0</v>
      </c>
      <c r="D118" s="182">
        <f t="shared" si="33"/>
        <v>0</v>
      </c>
      <c r="E118" s="182">
        <v>0</v>
      </c>
      <c r="F118" s="182">
        <v>0</v>
      </c>
      <c r="G118" s="182">
        <f t="shared" si="34"/>
        <v>0</v>
      </c>
    </row>
    <row r="119" spans="1:7" x14ac:dyDescent="0.25">
      <c r="A119" s="82" t="s">
        <v>339</v>
      </c>
      <c r="B119" s="182">
        <v>0</v>
      </c>
      <c r="C119" s="182">
        <v>0</v>
      </c>
      <c r="D119" s="182">
        <f t="shared" si="33"/>
        <v>0</v>
      </c>
      <c r="E119" s="182">
        <v>0</v>
      </c>
      <c r="F119" s="182">
        <v>0</v>
      </c>
      <c r="G119" s="182">
        <f t="shared" si="34"/>
        <v>0</v>
      </c>
    </row>
    <row r="120" spans="1:7" x14ac:dyDescent="0.25">
      <c r="A120" s="82" t="s">
        <v>340</v>
      </c>
      <c r="B120" s="182">
        <v>0</v>
      </c>
      <c r="C120" s="182">
        <v>0</v>
      </c>
      <c r="D120" s="182">
        <f t="shared" si="33"/>
        <v>0</v>
      </c>
      <c r="E120" s="182">
        <v>0</v>
      </c>
      <c r="F120" s="182">
        <v>0</v>
      </c>
      <c r="G120" s="182">
        <f t="shared" si="34"/>
        <v>0</v>
      </c>
    </row>
    <row r="121" spans="1:7" x14ac:dyDescent="0.25">
      <c r="A121" s="82" t="s">
        <v>341</v>
      </c>
      <c r="B121" s="182">
        <v>0</v>
      </c>
      <c r="C121" s="182">
        <v>0</v>
      </c>
      <c r="D121" s="182">
        <f t="shared" si="33"/>
        <v>0</v>
      </c>
      <c r="E121" s="182">
        <v>0</v>
      </c>
      <c r="F121" s="182">
        <v>0</v>
      </c>
      <c r="G121" s="182">
        <f t="shared" si="34"/>
        <v>0</v>
      </c>
    </row>
    <row r="122" spans="1:7" x14ac:dyDescent="0.25">
      <c r="A122" s="82" t="s">
        <v>342</v>
      </c>
      <c r="B122" s="182">
        <v>0</v>
      </c>
      <c r="C122" s="182">
        <v>0</v>
      </c>
      <c r="D122" s="182">
        <f t="shared" si="33"/>
        <v>0</v>
      </c>
      <c r="E122" s="182">
        <v>0</v>
      </c>
      <c r="F122" s="182">
        <v>0</v>
      </c>
      <c r="G122" s="182">
        <f t="shared" si="34"/>
        <v>0</v>
      </c>
    </row>
    <row r="123" spans="1:7" x14ac:dyDescent="0.25">
      <c r="A123" s="81" t="s">
        <v>343</v>
      </c>
      <c r="B123" s="180">
        <f>SUM(B124:B132)</f>
        <v>0</v>
      </c>
      <c r="C123" s="180">
        <f t="shared" ref="C123:G123" si="35">SUM(C124:C132)</f>
        <v>0</v>
      </c>
      <c r="D123" s="180">
        <f t="shared" si="35"/>
        <v>0</v>
      </c>
      <c r="E123" s="180">
        <f t="shared" si="35"/>
        <v>0</v>
      </c>
      <c r="F123" s="180">
        <f t="shared" si="35"/>
        <v>0</v>
      </c>
      <c r="G123" s="180">
        <f t="shared" si="35"/>
        <v>0</v>
      </c>
    </row>
    <row r="124" spans="1:7" x14ac:dyDescent="0.25">
      <c r="A124" s="82" t="s">
        <v>344</v>
      </c>
      <c r="B124" s="182">
        <v>0</v>
      </c>
      <c r="C124" s="182">
        <v>0</v>
      </c>
      <c r="D124" s="182">
        <f t="shared" ref="D124:D132" si="36">B124+C124</f>
        <v>0</v>
      </c>
      <c r="E124" s="182">
        <v>0</v>
      </c>
      <c r="F124" s="182">
        <v>0</v>
      </c>
      <c r="G124" s="182">
        <f t="shared" ref="G124:G132" si="37">D124-E124</f>
        <v>0</v>
      </c>
    </row>
    <row r="125" spans="1:7" x14ac:dyDescent="0.25">
      <c r="A125" s="82" t="s">
        <v>345</v>
      </c>
      <c r="B125" s="182">
        <v>0</v>
      </c>
      <c r="C125" s="182">
        <v>0</v>
      </c>
      <c r="D125" s="182">
        <f t="shared" si="36"/>
        <v>0</v>
      </c>
      <c r="E125" s="182">
        <v>0</v>
      </c>
      <c r="F125" s="182">
        <v>0</v>
      </c>
      <c r="G125" s="182">
        <f t="shared" si="37"/>
        <v>0</v>
      </c>
    </row>
    <row r="126" spans="1:7" x14ac:dyDescent="0.25">
      <c r="A126" s="82" t="s">
        <v>346</v>
      </c>
      <c r="B126" s="182">
        <v>0</v>
      </c>
      <c r="C126" s="182">
        <v>0</v>
      </c>
      <c r="D126" s="182">
        <f t="shared" si="36"/>
        <v>0</v>
      </c>
      <c r="E126" s="182">
        <v>0</v>
      </c>
      <c r="F126" s="182">
        <v>0</v>
      </c>
      <c r="G126" s="182">
        <f t="shared" si="37"/>
        <v>0</v>
      </c>
    </row>
    <row r="127" spans="1:7" x14ac:dyDescent="0.25">
      <c r="A127" s="82" t="s">
        <v>347</v>
      </c>
      <c r="B127" s="182">
        <v>0</v>
      </c>
      <c r="C127" s="182">
        <v>0</v>
      </c>
      <c r="D127" s="182">
        <f t="shared" si="36"/>
        <v>0</v>
      </c>
      <c r="E127" s="182">
        <v>0</v>
      </c>
      <c r="F127" s="182">
        <v>0</v>
      </c>
      <c r="G127" s="182">
        <f t="shared" si="37"/>
        <v>0</v>
      </c>
    </row>
    <row r="128" spans="1:7" x14ac:dyDescent="0.25">
      <c r="A128" s="82" t="s">
        <v>348</v>
      </c>
      <c r="B128" s="182">
        <v>0</v>
      </c>
      <c r="C128" s="182">
        <v>0</v>
      </c>
      <c r="D128" s="182">
        <f t="shared" si="36"/>
        <v>0</v>
      </c>
      <c r="E128" s="182">
        <v>0</v>
      </c>
      <c r="F128" s="182">
        <v>0</v>
      </c>
      <c r="G128" s="182">
        <f t="shared" si="37"/>
        <v>0</v>
      </c>
    </row>
    <row r="129" spans="1:7" x14ac:dyDescent="0.25">
      <c r="A129" s="82" t="s">
        <v>349</v>
      </c>
      <c r="B129" s="182">
        <v>0</v>
      </c>
      <c r="C129" s="182">
        <v>0</v>
      </c>
      <c r="D129" s="182">
        <f t="shared" si="36"/>
        <v>0</v>
      </c>
      <c r="E129" s="182">
        <v>0</v>
      </c>
      <c r="F129" s="182">
        <v>0</v>
      </c>
      <c r="G129" s="182">
        <f t="shared" si="37"/>
        <v>0</v>
      </c>
    </row>
    <row r="130" spans="1:7" x14ac:dyDescent="0.25">
      <c r="A130" s="82" t="s">
        <v>350</v>
      </c>
      <c r="B130" s="182">
        <v>0</v>
      </c>
      <c r="C130" s="182">
        <v>0</v>
      </c>
      <c r="D130" s="182">
        <f t="shared" si="36"/>
        <v>0</v>
      </c>
      <c r="E130" s="182">
        <v>0</v>
      </c>
      <c r="F130" s="182">
        <v>0</v>
      </c>
      <c r="G130" s="182">
        <f t="shared" si="37"/>
        <v>0</v>
      </c>
    </row>
    <row r="131" spans="1:7" x14ac:dyDescent="0.25">
      <c r="A131" s="82" t="s">
        <v>351</v>
      </c>
      <c r="B131" s="182">
        <v>0</v>
      </c>
      <c r="C131" s="182">
        <v>0</v>
      </c>
      <c r="D131" s="182">
        <f t="shared" si="36"/>
        <v>0</v>
      </c>
      <c r="E131" s="182">
        <v>0</v>
      </c>
      <c r="F131" s="182">
        <v>0</v>
      </c>
      <c r="G131" s="182">
        <f t="shared" si="37"/>
        <v>0</v>
      </c>
    </row>
    <row r="132" spans="1:7" x14ac:dyDescent="0.25">
      <c r="A132" s="82" t="s">
        <v>352</v>
      </c>
      <c r="B132" s="182">
        <v>0</v>
      </c>
      <c r="C132" s="182">
        <v>0</v>
      </c>
      <c r="D132" s="182">
        <f t="shared" si="36"/>
        <v>0</v>
      </c>
      <c r="E132" s="182">
        <v>0</v>
      </c>
      <c r="F132" s="182">
        <v>0</v>
      </c>
      <c r="G132" s="182">
        <f t="shared" si="37"/>
        <v>0</v>
      </c>
    </row>
    <row r="133" spans="1:7" x14ac:dyDescent="0.25">
      <c r="A133" s="81" t="s">
        <v>353</v>
      </c>
      <c r="B133" s="180">
        <f>SUM(B134:B136)</f>
        <v>0</v>
      </c>
      <c r="C133" s="180">
        <f t="shared" ref="C133:G133" si="38">SUM(C134:C136)</f>
        <v>0</v>
      </c>
      <c r="D133" s="180">
        <f t="shared" si="38"/>
        <v>0</v>
      </c>
      <c r="E133" s="180">
        <f t="shared" si="38"/>
        <v>0</v>
      </c>
      <c r="F133" s="180">
        <f t="shared" si="38"/>
        <v>0</v>
      </c>
      <c r="G133" s="180">
        <f t="shared" si="38"/>
        <v>0</v>
      </c>
    </row>
    <row r="134" spans="1:7" x14ac:dyDescent="0.25">
      <c r="A134" s="82" t="s">
        <v>354</v>
      </c>
      <c r="B134" s="182">
        <v>0</v>
      </c>
      <c r="C134" s="182">
        <v>0</v>
      </c>
      <c r="D134" s="182">
        <f t="shared" ref="D134:D157" si="39">B134+C134</f>
        <v>0</v>
      </c>
      <c r="E134" s="182">
        <v>0</v>
      </c>
      <c r="F134" s="182">
        <v>0</v>
      </c>
      <c r="G134" s="182">
        <f t="shared" ref="G134:G136" si="40">D134-E134</f>
        <v>0</v>
      </c>
    </row>
    <row r="135" spans="1:7" x14ac:dyDescent="0.25">
      <c r="A135" s="82" t="s">
        <v>355</v>
      </c>
      <c r="B135" s="182">
        <v>0</v>
      </c>
      <c r="C135" s="182">
        <v>0</v>
      </c>
      <c r="D135" s="182">
        <f t="shared" si="39"/>
        <v>0</v>
      </c>
      <c r="E135" s="182">
        <v>0</v>
      </c>
      <c r="F135" s="182">
        <v>0</v>
      </c>
      <c r="G135" s="182">
        <f t="shared" si="40"/>
        <v>0</v>
      </c>
    </row>
    <row r="136" spans="1:7" x14ac:dyDescent="0.25">
      <c r="A136" s="82" t="s">
        <v>356</v>
      </c>
      <c r="B136" s="182">
        <v>0</v>
      </c>
      <c r="C136" s="182">
        <v>0</v>
      </c>
      <c r="D136" s="182">
        <f t="shared" si="39"/>
        <v>0</v>
      </c>
      <c r="E136" s="182">
        <v>0</v>
      </c>
      <c r="F136" s="182">
        <v>0</v>
      </c>
      <c r="G136" s="182">
        <f t="shared" si="40"/>
        <v>0</v>
      </c>
    </row>
    <row r="137" spans="1:7" x14ac:dyDescent="0.25">
      <c r="A137" s="81" t="s">
        <v>357</v>
      </c>
      <c r="B137" s="180">
        <f>SUM(B138:B142,B144:B145)</f>
        <v>0</v>
      </c>
      <c r="C137" s="180">
        <f t="shared" ref="C137:G137" si="41">SUM(C138:C142,C144:C145)</f>
        <v>0</v>
      </c>
      <c r="D137" s="180">
        <f t="shared" si="41"/>
        <v>0</v>
      </c>
      <c r="E137" s="180">
        <f t="shared" si="41"/>
        <v>0</v>
      </c>
      <c r="F137" s="180">
        <f t="shared" si="41"/>
        <v>0</v>
      </c>
      <c r="G137" s="180">
        <f t="shared" si="41"/>
        <v>0</v>
      </c>
    </row>
    <row r="138" spans="1:7" x14ac:dyDescent="0.25">
      <c r="A138" s="82" t="s">
        <v>358</v>
      </c>
      <c r="B138" s="182">
        <v>0</v>
      </c>
      <c r="C138" s="182">
        <v>0</v>
      </c>
      <c r="D138" s="182">
        <f t="shared" si="39"/>
        <v>0</v>
      </c>
      <c r="E138" s="182">
        <v>0</v>
      </c>
      <c r="F138" s="182">
        <v>0</v>
      </c>
      <c r="G138" s="182">
        <f t="shared" ref="G138:G145" si="42">D138-E138</f>
        <v>0</v>
      </c>
    </row>
    <row r="139" spans="1:7" x14ac:dyDescent="0.25">
      <c r="A139" s="82" t="s">
        <v>359</v>
      </c>
      <c r="B139" s="182">
        <v>0</v>
      </c>
      <c r="C139" s="182">
        <v>0</v>
      </c>
      <c r="D139" s="182">
        <f t="shared" si="39"/>
        <v>0</v>
      </c>
      <c r="E139" s="182">
        <v>0</v>
      </c>
      <c r="F139" s="182">
        <v>0</v>
      </c>
      <c r="G139" s="182">
        <f t="shared" si="42"/>
        <v>0</v>
      </c>
    </row>
    <row r="140" spans="1:7" x14ac:dyDescent="0.25">
      <c r="A140" s="82" t="s">
        <v>360</v>
      </c>
      <c r="B140" s="182">
        <v>0</v>
      </c>
      <c r="C140" s="182">
        <v>0</v>
      </c>
      <c r="D140" s="182">
        <f t="shared" si="39"/>
        <v>0</v>
      </c>
      <c r="E140" s="182">
        <v>0</v>
      </c>
      <c r="F140" s="182">
        <v>0</v>
      </c>
      <c r="G140" s="182">
        <f t="shared" si="42"/>
        <v>0</v>
      </c>
    </row>
    <row r="141" spans="1:7" x14ac:dyDescent="0.25">
      <c r="A141" s="82" t="s">
        <v>361</v>
      </c>
      <c r="B141" s="182">
        <v>0</v>
      </c>
      <c r="C141" s="182">
        <v>0</v>
      </c>
      <c r="D141" s="182">
        <f t="shared" si="39"/>
        <v>0</v>
      </c>
      <c r="E141" s="182">
        <v>0</v>
      </c>
      <c r="F141" s="182">
        <v>0</v>
      </c>
      <c r="G141" s="182">
        <f t="shared" si="42"/>
        <v>0</v>
      </c>
    </row>
    <row r="142" spans="1:7" x14ac:dyDescent="0.25">
      <c r="A142" s="82" t="s">
        <v>362</v>
      </c>
      <c r="B142" s="182">
        <v>0</v>
      </c>
      <c r="C142" s="182">
        <v>0</v>
      </c>
      <c r="D142" s="182">
        <f t="shared" si="39"/>
        <v>0</v>
      </c>
      <c r="E142" s="182">
        <v>0</v>
      </c>
      <c r="F142" s="182">
        <v>0</v>
      </c>
      <c r="G142" s="182">
        <f t="shared" si="42"/>
        <v>0</v>
      </c>
    </row>
    <row r="143" spans="1:7" x14ac:dyDescent="0.25">
      <c r="A143" s="82" t="s">
        <v>363</v>
      </c>
      <c r="B143" s="182">
        <v>0</v>
      </c>
      <c r="C143" s="182">
        <v>0</v>
      </c>
      <c r="D143" s="182">
        <f t="shared" si="39"/>
        <v>0</v>
      </c>
      <c r="E143" s="182">
        <v>0</v>
      </c>
      <c r="F143" s="182">
        <v>0</v>
      </c>
      <c r="G143" s="182">
        <f t="shared" si="42"/>
        <v>0</v>
      </c>
    </row>
    <row r="144" spans="1:7" x14ac:dyDescent="0.25">
      <c r="A144" s="82" t="s">
        <v>364</v>
      </c>
      <c r="B144" s="182">
        <v>0</v>
      </c>
      <c r="C144" s="182">
        <v>0</v>
      </c>
      <c r="D144" s="182">
        <f t="shared" si="39"/>
        <v>0</v>
      </c>
      <c r="E144" s="182">
        <v>0</v>
      </c>
      <c r="F144" s="182">
        <v>0</v>
      </c>
      <c r="G144" s="182">
        <f t="shared" si="42"/>
        <v>0</v>
      </c>
    </row>
    <row r="145" spans="1:7" x14ac:dyDescent="0.25">
      <c r="A145" s="82" t="s">
        <v>365</v>
      </c>
      <c r="B145" s="182">
        <v>0</v>
      </c>
      <c r="C145" s="182">
        <v>0</v>
      </c>
      <c r="D145" s="182">
        <f t="shared" si="39"/>
        <v>0</v>
      </c>
      <c r="E145" s="182">
        <v>0</v>
      </c>
      <c r="F145" s="182">
        <v>0</v>
      </c>
      <c r="G145" s="182">
        <f t="shared" si="42"/>
        <v>0</v>
      </c>
    </row>
    <row r="146" spans="1:7" x14ac:dyDescent="0.25">
      <c r="A146" s="81" t="s">
        <v>366</v>
      </c>
      <c r="B146" s="180">
        <f>SUM(B147:B149)</f>
        <v>0</v>
      </c>
      <c r="C146" s="180">
        <f t="shared" ref="C146:G146" si="43">SUM(C147:C149)</f>
        <v>0</v>
      </c>
      <c r="D146" s="180">
        <f t="shared" si="43"/>
        <v>0</v>
      </c>
      <c r="E146" s="180">
        <f t="shared" si="43"/>
        <v>0</v>
      </c>
      <c r="F146" s="180">
        <f t="shared" si="43"/>
        <v>0</v>
      </c>
      <c r="G146" s="180">
        <f t="shared" si="43"/>
        <v>0</v>
      </c>
    </row>
    <row r="147" spans="1:7" x14ac:dyDescent="0.25">
      <c r="A147" s="82" t="s">
        <v>367</v>
      </c>
      <c r="B147" s="182">
        <v>0</v>
      </c>
      <c r="C147" s="182">
        <v>0</v>
      </c>
      <c r="D147" s="182">
        <f t="shared" si="39"/>
        <v>0</v>
      </c>
      <c r="E147" s="182">
        <v>0</v>
      </c>
      <c r="F147" s="182">
        <v>0</v>
      </c>
      <c r="G147" s="182">
        <f t="shared" ref="G147:G149" si="44">D147-E147</f>
        <v>0</v>
      </c>
    </row>
    <row r="148" spans="1:7" x14ac:dyDescent="0.25">
      <c r="A148" s="82" t="s">
        <v>368</v>
      </c>
      <c r="B148" s="182">
        <v>0</v>
      </c>
      <c r="C148" s="182">
        <v>0</v>
      </c>
      <c r="D148" s="182">
        <f t="shared" si="39"/>
        <v>0</v>
      </c>
      <c r="E148" s="182">
        <v>0</v>
      </c>
      <c r="F148" s="182">
        <v>0</v>
      </c>
      <c r="G148" s="182">
        <f t="shared" si="44"/>
        <v>0</v>
      </c>
    </row>
    <row r="149" spans="1:7" x14ac:dyDescent="0.25">
      <c r="A149" s="82" t="s">
        <v>369</v>
      </c>
      <c r="B149" s="182">
        <v>0</v>
      </c>
      <c r="C149" s="182">
        <v>0</v>
      </c>
      <c r="D149" s="182">
        <f t="shared" si="39"/>
        <v>0</v>
      </c>
      <c r="E149" s="182">
        <v>0</v>
      </c>
      <c r="F149" s="182">
        <v>0</v>
      </c>
      <c r="G149" s="182">
        <f t="shared" si="44"/>
        <v>0</v>
      </c>
    </row>
    <row r="150" spans="1:7" x14ac:dyDescent="0.25">
      <c r="A150" s="81" t="s">
        <v>370</v>
      </c>
      <c r="B150" s="180">
        <f>SUM(B151:B157)</f>
        <v>0</v>
      </c>
      <c r="C150" s="180">
        <f t="shared" ref="C150:G150" si="45">SUM(C151:C157)</f>
        <v>0</v>
      </c>
      <c r="D150" s="180">
        <f t="shared" si="45"/>
        <v>0</v>
      </c>
      <c r="E150" s="180">
        <f t="shared" si="45"/>
        <v>0</v>
      </c>
      <c r="F150" s="180">
        <f t="shared" si="45"/>
        <v>0</v>
      </c>
      <c r="G150" s="180">
        <f t="shared" si="45"/>
        <v>0</v>
      </c>
    </row>
    <row r="151" spans="1:7" x14ac:dyDescent="0.25">
      <c r="A151" s="82" t="s">
        <v>371</v>
      </c>
      <c r="B151" s="182">
        <v>0</v>
      </c>
      <c r="C151" s="182">
        <v>0</v>
      </c>
      <c r="D151" s="182">
        <f t="shared" si="39"/>
        <v>0</v>
      </c>
      <c r="E151" s="182">
        <v>0</v>
      </c>
      <c r="F151" s="182">
        <v>0</v>
      </c>
      <c r="G151" s="182">
        <f t="shared" ref="G151:G157" si="46">D151-E151</f>
        <v>0</v>
      </c>
    </row>
    <row r="152" spans="1:7" x14ac:dyDescent="0.25">
      <c r="A152" s="82" t="s">
        <v>372</v>
      </c>
      <c r="B152" s="182">
        <v>0</v>
      </c>
      <c r="C152" s="182">
        <v>0</v>
      </c>
      <c r="D152" s="182">
        <f t="shared" si="39"/>
        <v>0</v>
      </c>
      <c r="E152" s="182">
        <v>0</v>
      </c>
      <c r="F152" s="182">
        <v>0</v>
      </c>
      <c r="G152" s="182">
        <f t="shared" si="46"/>
        <v>0</v>
      </c>
    </row>
    <row r="153" spans="1:7" x14ac:dyDescent="0.25">
      <c r="A153" s="82" t="s">
        <v>373</v>
      </c>
      <c r="B153" s="182">
        <v>0</v>
      </c>
      <c r="C153" s="182">
        <v>0</v>
      </c>
      <c r="D153" s="182">
        <f t="shared" si="39"/>
        <v>0</v>
      </c>
      <c r="E153" s="182">
        <v>0</v>
      </c>
      <c r="F153" s="182">
        <v>0</v>
      </c>
      <c r="G153" s="182">
        <f t="shared" si="46"/>
        <v>0</v>
      </c>
    </row>
    <row r="154" spans="1:7" x14ac:dyDescent="0.25">
      <c r="A154" s="84" t="s">
        <v>374</v>
      </c>
      <c r="B154" s="182">
        <v>0</v>
      </c>
      <c r="C154" s="182">
        <v>0</v>
      </c>
      <c r="D154" s="182">
        <f t="shared" si="39"/>
        <v>0</v>
      </c>
      <c r="E154" s="182">
        <v>0</v>
      </c>
      <c r="F154" s="182">
        <v>0</v>
      </c>
      <c r="G154" s="182">
        <f t="shared" si="46"/>
        <v>0</v>
      </c>
    </row>
    <row r="155" spans="1:7" x14ac:dyDescent="0.25">
      <c r="A155" s="82" t="s">
        <v>375</v>
      </c>
      <c r="B155" s="182">
        <v>0</v>
      </c>
      <c r="C155" s="182">
        <v>0</v>
      </c>
      <c r="D155" s="182">
        <f t="shared" si="39"/>
        <v>0</v>
      </c>
      <c r="E155" s="182">
        <v>0</v>
      </c>
      <c r="F155" s="182">
        <v>0</v>
      </c>
      <c r="G155" s="182">
        <f t="shared" si="46"/>
        <v>0</v>
      </c>
    </row>
    <row r="156" spans="1:7" x14ac:dyDescent="0.25">
      <c r="A156" s="82" t="s">
        <v>376</v>
      </c>
      <c r="B156" s="182">
        <v>0</v>
      </c>
      <c r="C156" s="182">
        <v>0</v>
      </c>
      <c r="D156" s="182">
        <f t="shared" si="39"/>
        <v>0</v>
      </c>
      <c r="E156" s="182">
        <v>0</v>
      </c>
      <c r="F156" s="182">
        <v>0</v>
      </c>
      <c r="G156" s="182">
        <f t="shared" si="46"/>
        <v>0</v>
      </c>
    </row>
    <row r="157" spans="1:7" x14ac:dyDescent="0.25">
      <c r="A157" s="82" t="s">
        <v>377</v>
      </c>
      <c r="B157" s="182">
        <v>0</v>
      </c>
      <c r="C157" s="182">
        <v>0</v>
      </c>
      <c r="D157" s="182">
        <f t="shared" si="39"/>
        <v>0</v>
      </c>
      <c r="E157" s="182">
        <v>0</v>
      </c>
      <c r="F157" s="182">
        <v>0</v>
      </c>
      <c r="G157" s="182">
        <f t="shared" si="46"/>
        <v>0</v>
      </c>
    </row>
    <row r="158" spans="1:7" x14ac:dyDescent="0.25">
      <c r="A158" s="85"/>
      <c r="B158" s="183"/>
      <c r="C158" s="183"/>
      <c r="D158" s="183"/>
      <c r="E158" s="183"/>
      <c r="F158" s="183"/>
      <c r="G158" s="183"/>
    </row>
    <row r="159" spans="1:7" x14ac:dyDescent="0.25">
      <c r="A159" s="29" t="s">
        <v>379</v>
      </c>
      <c r="B159" s="180">
        <f>B9+B84</f>
        <v>731985912</v>
      </c>
      <c r="C159" s="180">
        <f t="shared" ref="C159:G159" si="47">C9+C84</f>
        <v>24542175.110000003</v>
      </c>
      <c r="D159" s="180">
        <f t="shared" si="47"/>
        <v>756528087.11000001</v>
      </c>
      <c r="E159" s="180">
        <f t="shared" si="47"/>
        <v>490224136.56</v>
      </c>
      <c r="F159" s="180">
        <f t="shared" si="47"/>
        <v>488556120.46999997</v>
      </c>
      <c r="G159" s="180">
        <f t="shared" si="47"/>
        <v>266303950.54999998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abSelected="1" zoomScale="75" zoomScaleNormal="75" workbookViewId="0">
      <selection activeCell="B19" sqref="B1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4">
        <f t="shared" ref="B9:G9" si="0">SUM(B10:B58)</f>
        <v>731985912</v>
      </c>
      <c r="C9" s="184">
        <f t="shared" si="0"/>
        <v>24542175.109999996</v>
      </c>
      <c r="D9" s="184">
        <f t="shared" si="0"/>
        <v>756528087.11000025</v>
      </c>
      <c r="E9" s="184">
        <f t="shared" si="0"/>
        <v>490224136.56000006</v>
      </c>
      <c r="F9" s="184">
        <f t="shared" si="0"/>
        <v>488556120.47000009</v>
      </c>
      <c r="G9" s="184">
        <f t="shared" si="0"/>
        <v>266303950.54999998</v>
      </c>
    </row>
    <row r="10" spans="1:7" x14ac:dyDescent="0.25">
      <c r="A10" s="62" t="s">
        <v>589</v>
      </c>
      <c r="B10" s="185">
        <v>12060284</v>
      </c>
      <c r="C10" s="185">
        <v>-5288213.7300000004</v>
      </c>
      <c r="D10" s="186">
        <f>B10+C10</f>
        <v>6772070.2699999996</v>
      </c>
      <c r="E10" s="185">
        <v>3111461.92</v>
      </c>
      <c r="F10" s="185">
        <v>3111461.92</v>
      </c>
      <c r="G10" s="186">
        <f>D10-E10</f>
        <v>3660608.3499999996</v>
      </c>
    </row>
    <row r="11" spans="1:7" x14ac:dyDescent="0.25">
      <c r="A11" s="62" t="s">
        <v>590</v>
      </c>
      <c r="B11" s="185">
        <v>149034400</v>
      </c>
      <c r="C11" s="185">
        <v>3307702.84</v>
      </c>
      <c r="D11" s="186">
        <f t="shared" ref="D11:D57" si="1">B11+C11</f>
        <v>152342102.84</v>
      </c>
      <c r="E11" s="185">
        <v>106660000</v>
      </c>
      <c r="F11" s="185">
        <v>106660000</v>
      </c>
      <c r="G11" s="186">
        <f t="shared" ref="G11:G57" si="2">D11-E11</f>
        <v>45682102.840000004</v>
      </c>
    </row>
    <row r="12" spans="1:7" x14ac:dyDescent="0.25">
      <c r="A12" s="62" t="s">
        <v>591</v>
      </c>
      <c r="B12" s="185">
        <v>28406842</v>
      </c>
      <c r="C12" s="185">
        <v>-5746677.0999999996</v>
      </c>
      <c r="D12" s="186">
        <f t="shared" si="1"/>
        <v>22660164.899999999</v>
      </c>
      <c r="E12" s="185">
        <v>15067201.789999999</v>
      </c>
      <c r="F12" s="185">
        <v>15067201.789999999</v>
      </c>
      <c r="G12" s="186">
        <f t="shared" si="2"/>
        <v>7592963.1099999994</v>
      </c>
    </row>
    <row r="13" spans="1:7" x14ac:dyDescent="0.25">
      <c r="A13" s="62" t="s">
        <v>637</v>
      </c>
      <c r="B13" s="185">
        <v>0</v>
      </c>
      <c r="C13" s="185">
        <v>89112.92</v>
      </c>
      <c r="D13" s="186">
        <f t="shared" si="1"/>
        <v>89112.92</v>
      </c>
      <c r="E13" s="185">
        <v>0</v>
      </c>
      <c r="F13" s="185">
        <v>0</v>
      </c>
      <c r="G13" s="186">
        <f t="shared" si="2"/>
        <v>89112.92</v>
      </c>
    </row>
    <row r="14" spans="1:7" x14ac:dyDescent="0.25">
      <c r="A14" s="62" t="s">
        <v>592</v>
      </c>
      <c r="B14" s="185">
        <v>14355155</v>
      </c>
      <c r="C14" s="185">
        <v>541444.34</v>
      </c>
      <c r="D14" s="186">
        <f t="shared" si="1"/>
        <v>14896599.34</v>
      </c>
      <c r="E14" s="185">
        <v>10265620.359999999</v>
      </c>
      <c r="F14" s="185">
        <v>10265620.359999999</v>
      </c>
      <c r="G14" s="186">
        <f t="shared" si="2"/>
        <v>4630978.9800000004</v>
      </c>
    </row>
    <row r="15" spans="1:7" x14ac:dyDescent="0.25">
      <c r="A15" s="62" t="s">
        <v>593</v>
      </c>
      <c r="B15" s="185">
        <v>950112</v>
      </c>
      <c r="C15" s="185">
        <v>-16.09</v>
      </c>
      <c r="D15" s="186">
        <f t="shared" si="1"/>
        <v>950095.91</v>
      </c>
      <c r="E15" s="185">
        <v>703790.34</v>
      </c>
      <c r="F15" s="185">
        <v>703790.34</v>
      </c>
      <c r="G15" s="186">
        <f t="shared" si="2"/>
        <v>246305.57000000007</v>
      </c>
    </row>
    <row r="16" spans="1:7" x14ac:dyDescent="0.25">
      <c r="A16" s="62" t="s">
        <v>594</v>
      </c>
      <c r="B16" s="185">
        <v>57765256</v>
      </c>
      <c r="C16" s="185">
        <v>1421090.9</v>
      </c>
      <c r="D16" s="186">
        <f t="shared" si="1"/>
        <v>59186346.899999999</v>
      </c>
      <c r="E16" s="185">
        <v>40705177.200000003</v>
      </c>
      <c r="F16" s="185">
        <v>40705177.200000003</v>
      </c>
      <c r="G16" s="186">
        <f t="shared" si="2"/>
        <v>18481169.699999996</v>
      </c>
    </row>
    <row r="17" spans="1:7" x14ac:dyDescent="0.25">
      <c r="A17" s="62" t="s">
        <v>638</v>
      </c>
      <c r="B17" s="185">
        <v>7441094</v>
      </c>
      <c r="C17" s="185">
        <v>-173943.6</v>
      </c>
      <c r="D17" s="186">
        <f t="shared" si="1"/>
        <v>7267150.4000000004</v>
      </c>
      <c r="E17" s="185">
        <v>4705023.7699999996</v>
      </c>
      <c r="F17" s="185">
        <v>4705023.7699999996</v>
      </c>
      <c r="G17" s="186">
        <f t="shared" si="2"/>
        <v>2562126.6300000008</v>
      </c>
    </row>
    <row r="18" spans="1:7" x14ac:dyDescent="0.25">
      <c r="A18" s="62" t="s">
        <v>595</v>
      </c>
      <c r="B18" s="185">
        <v>0</v>
      </c>
      <c r="C18" s="185">
        <v>5529401.6399999997</v>
      </c>
      <c r="D18" s="186">
        <f t="shared" si="1"/>
        <v>5529401.6399999997</v>
      </c>
      <c r="E18" s="185">
        <v>4284298.3899999997</v>
      </c>
      <c r="F18" s="185">
        <v>4284298.3899999997</v>
      </c>
      <c r="G18" s="186">
        <f t="shared" si="2"/>
        <v>1245103.25</v>
      </c>
    </row>
    <row r="19" spans="1:7" x14ac:dyDescent="0.25">
      <c r="A19" s="62" t="s">
        <v>639</v>
      </c>
      <c r="B19" s="185">
        <v>0</v>
      </c>
      <c r="C19" s="185">
        <v>89012.92</v>
      </c>
      <c r="D19" s="186">
        <f t="shared" si="1"/>
        <v>89012.92</v>
      </c>
      <c r="E19" s="185">
        <v>0</v>
      </c>
      <c r="F19" s="185">
        <v>0</v>
      </c>
      <c r="G19" s="186">
        <f t="shared" si="2"/>
        <v>89012.92</v>
      </c>
    </row>
    <row r="20" spans="1:7" x14ac:dyDescent="0.25">
      <c r="A20" s="62" t="s">
        <v>596</v>
      </c>
      <c r="B20" s="185">
        <v>9196766</v>
      </c>
      <c r="C20" s="185">
        <v>288172.05</v>
      </c>
      <c r="D20" s="186">
        <f t="shared" si="1"/>
        <v>9484938.0500000007</v>
      </c>
      <c r="E20" s="185">
        <v>6224001.7300000004</v>
      </c>
      <c r="F20" s="185">
        <v>6224001.7300000004</v>
      </c>
      <c r="G20" s="186">
        <f t="shared" si="2"/>
        <v>3260936.3200000003</v>
      </c>
    </row>
    <row r="21" spans="1:7" x14ac:dyDescent="0.25">
      <c r="A21" s="62" t="s">
        <v>640</v>
      </c>
      <c r="B21" s="185">
        <v>19477378</v>
      </c>
      <c r="C21" s="185">
        <v>-181342.25</v>
      </c>
      <c r="D21" s="186">
        <f t="shared" si="1"/>
        <v>19296035.75</v>
      </c>
      <c r="E21" s="185">
        <v>12607009.220000001</v>
      </c>
      <c r="F21" s="185">
        <v>12607009.220000001</v>
      </c>
      <c r="G21" s="186">
        <f t="shared" si="2"/>
        <v>6689026.5299999993</v>
      </c>
    </row>
    <row r="22" spans="1:7" x14ac:dyDescent="0.25">
      <c r="A22" s="62" t="s">
        <v>597</v>
      </c>
      <c r="B22" s="185">
        <v>5660060</v>
      </c>
      <c r="C22" s="185">
        <v>2182106.5</v>
      </c>
      <c r="D22" s="186">
        <f t="shared" si="1"/>
        <v>7842166.5</v>
      </c>
      <c r="E22" s="185">
        <v>4479364.91</v>
      </c>
      <c r="F22" s="185">
        <v>4479364.91</v>
      </c>
      <c r="G22" s="186">
        <f t="shared" si="2"/>
        <v>3362801.59</v>
      </c>
    </row>
    <row r="23" spans="1:7" x14ac:dyDescent="0.25">
      <c r="A23" s="62" t="s">
        <v>641</v>
      </c>
      <c r="B23" s="185">
        <v>8988035</v>
      </c>
      <c r="C23" s="185">
        <v>-127663.62</v>
      </c>
      <c r="D23" s="186">
        <f t="shared" si="1"/>
        <v>8860371.3800000008</v>
      </c>
      <c r="E23" s="185">
        <v>5356142.74</v>
      </c>
      <c r="F23" s="185">
        <v>5356142.74</v>
      </c>
      <c r="G23" s="186">
        <f t="shared" si="2"/>
        <v>3504228.6400000006</v>
      </c>
    </row>
    <row r="24" spans="1:7" x14ac:dyDescent="0.25">
      <c r="A24" s="62" t="s">
        <v>642</v>
      </c>
      <c r="B24" s="185">
        <v>5111887</v>
      </c>
      <c r="C24" s="185">
        <v>-1162.54</v>
      </c>
      <c r="D24" s="186">
        <f t="shared" si="1"/>
        <v>5110724.46</v>
      </c>
      <c r="E24" s="185">
        <v>3310657.68</v>
      </c>
      <c r="F24" s="185">
        <v>3310657.68</v>
      </c>
      <c r="G24" s="186">
        <f t="shared" si="2"/>
        <v>1800066.7799999998</v>
      </c>
    </row>
    <row r="25" spans="1:7" x14ac:dyDescent="0.25">
      <c r="A25" s="62" t="s">
        <v>598</v>
      </c>
      <c r="B25" s="185">
        <v>9068257</v>
      </c>
      <c r="C25" s="185">
        <v>-114054.86</v>
      </c>
      <c r="D25" s="186">
        <f t="shared" si="1"/>
        <v>8954202.1400000006</v>
      </c>
      <c r="E25" s="185">
        <v>5693600.3899999997</v>
      </c>
      <c r="F25" s="185">
        <v>5693600.3899999997</v>
      </c>
      <c r="G25" s="186">
        <f t="shared" si="2"/>
        <v>3260601.7500000009</v>
      </c>
    </row>
    <row r="26" spans="1:7" x14ac:dyDescent="0.25">
      <c r="A26" s="62" t="s">
        <v>643</v>
      </c>
      <c r="B26" s="185">
        <v>5879350</v>
      </c>
      <c r="C26" s="185">
        <v>13605.43</v>
      </c>
      <c r="D26" s="186">
        <f t="shared" si="1"/>
        <v>5892955.4299999997</v>
      </c>
      <c r="E26" s="185">
        <v>3824256.45</v>
      </c>
      <c r="F26" s="185">
        <v>3824256.45</v>
      </c>
      <c r="G26" s="186">
        <f t="shared" si="2"/>
        <v>2068698.9799999995</v>
      </c>
    </row>
    <row r="27" spans="1:7" x14ac:dyDescent="0.25">
      <c r="A27" s="62" t="s">
        <v>599</v>
      </c>
      <c r="B27" s="185">
        <v>20196225</v>
      </c>
      <c r="C27" s="185">
        <v>4494964.04</v>
      </c>
      <c r="D27" s="186">
        <f t="shared" si="1"/>
        <v>24691189.039999999</v>
      </c>
      <c r="E27" s="185">
        <v>11374846.949999999</v>
      </c>
      <c r="F27" s="185">
        <v>11374611.91</v>
      </c>
      <c r="G27" s="186">
        <f t="shared" si="2"/>
        <v>13316342.09</v>
      </c>
    </row>
    <row r="28" spans="1:7" x14ac:dyDescent="0.25">
      <c r="A28" s="62" t="s">
        <v>644</v>
      </c>
      <c r="B28" s="185">
        <v>11644660</v>
      </c>
      <c r="C28" s="185">
        <v>998841.63</v>
      </c>
      <c r="D28" s="186">
        <f t="shared" si="1"/>
        <v>12643501.630000001</v>
      </c>
      <c r="E28" s="185">
        <v>8795236.0600000005</v>
      </c>
      <c r="F28" s="185">
        <v>8795236.0600000005</v>
      </c>
      <c r="G28" s="186">
        <f t="shared" si="2"/>
        <v>3848265.5700000003</v>
      </c>
    </row>
    <row r="29" spans="1:7" x14ac:dyDescent="0.25">
      <c r="A29" s="62" t="s">
        <v>645</v>
      </c>
      <c r="B29" s="185">
        <v>9488821</v>
      </c>
      <c r="C29" s="185">
        <v>-170341.11</v>
      </c>
      <c r="D29" s="186">
        <f t="shared" si="1"/>
        <v>9318479.8900000006</v>
      </c>
      <c r="E29" s="185">
        <v>6194193.0800000001</v>
      </c>
      <c r="F29" s="185">
        <v>6194193.0800000001</v>
      </c>
      <c r="G29" s="186">
        <f t="shared" si="2"/>
        <v>3124286.8100000005</v>
      </c>
    </row>
    <row r="30" spans="1:7" x14ac:dyDescent="0.25">
      <c r="A30" s="62" t="s">
        <v>646</v>
      </c>
      <c r="B30" s="185">
        <v>19536014</v>
      </c>
      <c r="C30" s="185">
        <v>2136589.92</v>
      </c>
      <c r="D30" s="186">
        <f t="shared" si="1"/>
        <v>21672603.920000002</v>
      </c>
      <c r="E30" s="185">
        <v>11803293.029999999</v>
      </c>
      <c r="F30" s="185">
        <v>11751848.029999999</v>
      </c>
      <c r="G30" s="186">
        <f t="shared" si="2"/>
        <v>9869310.8900000025</v>
      </c>
    </row>
    <row r="31" spans="1:7" x14ac:dyDescent="0.25">
      <c r="A31" s="62" t="s">
        <v>647</v>
      </c>
      <c r="B31" s="185">
        <v>57931277</v>
      </c>
      <c r="C31" s="185">
        <v>10060264.48</v>
      </c>
      <c r="D31" s="186">
        <f t="shared" si="1"/>
        <v>67991541.480000004</v>
      </c>
      <c r="E31" s="185">
        <v>38776254.740000002</v>
      </c>
      <c r="F31" s="185">
        <v>38265950.390000001</v>
      </c>
      <c r="G31" s="186">
        <f t="shared" si="2"/>
        <v>29215286.740000002</v>
      </c>
    </row>
    <row r="32" spans="1:7" x14ac:dyDescent="0.25">
      <c r="A32" s="62" t="s">
        <v>600</v>
      </c>
      <c r="B32" s="185">
        <v>4093946</v>
      </c>
      <c r="C32" s="185">
        <v>-450292.02</v>
      </c>
      <c r="D32" s="186">
        <f t="shared" si="1"/>
        <v>3643653.98</v>
      </c>
      <c r="E32" s="185">
        <v>2412540.06</v>
      </c>
      <c r="F32" s="185">
        <v>2412540.06</v>
      </c>
      <c r="G32" s="186">
        <f t="shared" si="2"/>
        <v>1231113.92</v>
      </c>
    </row>
    <row r="33" spans="1:7" x14ac:dyDescent="0.25">
      <c r="A33" s="62" t="s">
        <v>648</v>
      </c>
      <c r="B33" s="185">
        <v>6857451</v>
      </c>
      <c r="C33" s="185">
        <v>245738.5</v>
      </c>
      <c r="D33" s="186">
        <f t="shared" si="1"/>
        <v>7103189.5</v>
      </c>
      <c r="E33" s="185">
        <v>4775162.46</v>
      </c>
      <c r="F33" s="185">
        <v>4775162.46</v>
      </c>
      <c r="G33" s="186">
        <f t="shared" si="2"/>
        <v>2328027.04</v>
      </c>
    </row>
    <row r="34" spans="1:7" x14ac:dyDescent="0.25">
      <c r="A34" s="62" t="s">
        <v>601</v>
      </c>
      <c r="B34" s="185">
        <v>5249721</v>
      </c>
      <c r="C34" s="185">
        <v>-248099.34</v>
      </c>
      <c r="D34" s="186">
        <f t="shared" si="1"/>
        <v>5001621.66</v>
      </c>
      <c r="E34" s="185">
        <v>3206687.69</v>
      </c>
      <c r="F34" s="185">
        <v>3206687.69</v>
      </c>
      <c r="G34" s="186">
        <f t="shared" si="2"/>
        <v>1794933.9700000002</v>
      </c>
    </row>
    <row r="35" spans="1:7" x14ac:dyDescent="0.25">
      <c r="A35" s="62" t="s">
        <v>649</v>
      </c>
      <c r="B35" s="185">
        <v>36091315</v>
      </c>
      <c r="C35" s="185">
        <v>-580687.06999999995</v>
      </c>
      <c r="D35" s="186">
        <f t="shared" si="1"/>
        <v>35510627.93</v>
      </c>
      <c r="E35" s="185">
        <v>21824777.510000002</v>
      </c>
      <c r="F35" s="185">
        <v>21272164.559999999</v>
      </c>
      <c r="G35" s="186">
        <f t="shared" si="2"/>
        <v>13685850.419999998</v>
      </c>
    </row>
    <row r="36" spans="1:7" x14ac:dyDescent="0.25">
      <c r="A36" s="62" t="s">
        <v>650</v>
      </c>
      <c r="B36" s="185">
        <v>7537130</v>
      </c>
      <c r="C36" s="185">
        <v>6610.66</v>
      </c>
      <c r="D36" s="186">
        <f t="shared" si="1"/>
        <v>7543740.6600000001</v>
      </c>
      <c r="E36" s="185">
        <v>4749851.58</v>
      </c>
      <c r="F36" s="185">
        <v>4749851.58</v>
      </c>
      <c r="G36" s="186">
        <f t="shared" si="2"/>
        <v>2793889.08</v>
      </c>
    </row>
    <row r="37" spans="1:7" x14ac:dyDescent="0.25">
      <c r="A37" s="62" t="s">
        <v>602</v>
      </c>
      <c r="B37" s="185">
        <v>3830083</v>
      </c>
      <c r="C37" s="185">
        <v>1854256.74</v>
      </c>
      <c r="D37" s="186">
        <f t="shared" si="1"/>
        <v>5684339.7400000002</v>
      </c>
      <c r="E37" s="185">
        <v>4690729.92</v>
      </c>
      <c r="F37" s="185">
        <v>4168368.51</v>
      </c>
      <c r="G37" s="186">
        <f t="shared" si="2"/>
        <v>993609.8200000003</v>
      </c>
    </row>
    <row r="38" spans="1:7" x14ac:dyDescent="0.25">
      <c r="A38" s="62" t="s">
        <v>603</v>
      </c>
      <c r="B38" s="185">
        <v>4058057.5</v>
      </c>
      <c r="C38" s="185">
        <v>-1966982.54</v>
      </c>
      <c r="D38" s="186">
        <f t="shared" si="1"/>
        <v>2091074.96</v>
      </c>
      <c r="E38" s="185">
        <v>1511530.1</v>
      </c>
      <c r="F38" s="185">
        <v>1516643.05</v>
      </c>
      <c r="G38" s="186">
        <f t="shared" si="2"/>
        <v>579544.85999999987</v>
      </c>
    </row>
    <row r="39" spans="1:7" x14ac:dyDescent="0.25">
      <c r="A39" s="62" t="s">
        <v>604</v>
      </c>
      <c r="B39" s="185">
        <v>3466277.5</v>
      </c>
      <c r="C39" s="185">
        <v>-918878.67</v>
      </c>
      <c r="D39" s="186">
        <f t="shared" si="1"/>
        <v>2547398.83</v>
      </c>
      <c r="E39" s="185">
        <v>1669986.38</v>
      </c>
      <c r="F39" s="185">
        <v>1669892.34</v>
      </c>
      <c r="G39" s="186">
        <f t="shared" si="2"/>
        <v>877412.45000000019</v>
      </c>
    </row>
    <row r="40" spans="1:7" x14ac:dyDescent="0.25">
      <c r="A40" s="62" t="s">
        <v>605</v>
      </c>
      <c r="B40" s="185">
        <v>7690661</v>
      </c>
      <c r="C40" s="185">
        <v>2759477.9</v>
      </c>
      <c r="D40" s="186">
        <f t="shared" si="1"/>
        <v>10450138.9</v>
      </c>
      <c r="E40" s="185">
        <v>7073495.2999999998</v>
      </c>
      <c r="F40" s="185">
        <v>7072634.5999999996</v>
      </c>
      <c r="G40" s="186">
        <f t="shared" si="2"/>
        <v>3376643.6000000006</v>
      </c>
    </row>
    <row r="41" spans="1:7" x14ac:dyDescent="0.25">
      <c r="A41" s="62" t="s">
        <v>606</v>
      </c>
      <c r="B41" s="185">
        <v>6832730</v>
      </c>
      <c r="C41" s="185">
        <v>1304551.0900000001</v>
      </c>
      <c r="D41" s="186">
        <f t="shared" si="1"/>
        <v>8137281.0899999999</v>
      </c>
      <c r="E41" s="185">
        <v>5686859.2199999997</v>
      </c>
      <c r="F41" s="185">
        <v>5686248.0099999998</v>
      </c>
      <c r="G41" s="186">
        <f t="shared" si="2"/>
        <v>2450421.87</v>
      </c>
    </row>
    <row r="42" spans="1:7" x14ac:dyDescent="0.25">
      <c r="A42" s="62" t="s">
        <v>607</v>
      </c>
      <c r="B42" s="185">
        <v>19608382</v>
      </c>
      <c r="C42" s="185">
        <v>-9538250.0199999996</v>
      </c>
      <c r="D42" s="186">
        <f t="shared" si="1"/>
        <v>10070131.98</v>
      </c>
      <c r="E42" s="185">
        <v>6728971.1699999999</v>
      </c>
      <c r="F42" s="185">
        <v>6728569.8799999999</v>
      </c>
      <c r="G42" s="186">
        <f t="shared" si="2"/>
        <v>3341160.8100000005</v>
      </c>
    </row>
    <row r="43" spans="1:7" x14ac:dyDescent="0.25">
      <c r="A43" s="62" t="s">
        <v>608</v>
      </c>
      <c r="B43" s="185">
        <v>22646447</v>
      </c>
      <c r="C43" s="185">
        <v>4590339.1100000003</v>
      </c>
      <c r="D43" s="186">
        <f t="shared" si="1"/>
        <v>27236786.109999999</v>
      </c>
      <c r="E43" s="185">
        <v>16733624.76</v>
      </c>
      <c r="F43" s="185">
        <v>16732074.859999999</v>
      </c>
      <c r="G43" s="186">
        <f t="shared" si="2"/>
        <v>10503161.35</v>
      </c>
    </row>
    <row r="44" spans="1:7" x14ac:dyDescent="0.25">
      <c r="A44" s="62" t="s">
        <v>609</v>
      </c>
      <c r="B44" s="185">
        <v>32622030</v>
      </c>
      <c r="C44" s="185">
        <v>-1409141.11</v>
      </c>
      <c r="D44" s="186">
        <f t="shared" si="1"/>
        <v>31212888.890000001</v>
      </c>
      <c r="E44" s="185">
        <v>21540514.879999999</v>
      </c>
      <c r="F44" s="185">
        <v>21537820.539999999</v>
      </c>
      <c r="G44" s="186">
        <f t="shared" si="2"/>
        <v>9672374.0100000016</v>
      </c>
    </row>
    <row r="45" spans="1:7" x14ac:dyDescent="0.25">
      <c r="A45" s="62" t="s">
        <v>610</v>
      </c>
      <c r="B45" s="185">
        <v>29011122</v>
      </c>
      <c r="C45" s="185">
        <v>717905.17</v>
      </c>
      <c r="D45" s="186">
        <f t="shared" si="1"/>
        <v>29729027.170000002</v>
      </c>
      <c r="E45" s="185">
        <v>20549722.57</v>
      </c>
      <c r="F45" s="185">
        <v>20546862.800000001</v>
      </c>
      <c r="G45" s="186">
        <f t="shared" si="2"/>
        <v>9179304.6000000015</v>
      </c>
    </row>
    <row r="46" spans="1:7" x14ac:dyDescent="0.25">
      <c r="A46" s="62" t="s">
        <v>611</v>
      </c>
      <c r="B46" s="185">
        <v>5367486.5</v>
      </c>
      <c r="C46" s="185">
        <v>769547.74</v>
      </c>
      <c r="D46" s="186">
        <f t="shared" si="1"/>
        <v>6137034.2400000002</v>
      </c>
      <c r="E46" s="185">
        <v>4076944.32</v>
      </c>
      <c r="F46" s="185">
        <v>4076474.16</v>
      </c>
      <c r="G46" s="186">
        <f t="shared" si="2"/>
        <v>2060089.9200000004</v>
      </c>
    </row>
    <row r="47" spans="1:7" x14ac:dyDescent="0.25">
      <c r="A47" s="62" t="s">
        <v>612</v>
      </c>
      <c r="B47" s="185">
        <v>3023588</v>
      </c>
      <c r="C47" s="185">
        <v>-96536.34</v>
      </c>
      <c r="D47" s="186">
        <f t="shared" si="1"/>
        <v>2927051.66</v>
      </c>
      <c r="E47" s="185">
        <v>2083940.44</v>
      </c>
      <c r="F47" s="185">
        <v>2083846.4</v>
      </c>
      <c r="G47" s="186">
        <f t="shared" si="2"/>
        <v>843111.2200000002</v>
      </c>
    </row>
    <row r="48" spans="1:7" x14ac:dyDescent="0.25">
      <c r="A48" s="62" t="s">
        <v>613</v>
      </c>
      <c r="B48" s="185">
        <v>19047595</v>
      </c>
      <c r="C48" s="185">
        <v>1176274.45</v>
      </c>
      <c r="D48" s="186">
        <f t="shared" si="1"/>
        <v>20223869.449999999</v>
      </c>
      <c r="E48" s="185">
        <v>13946806.85</v>
      </c>
      <c r="F48" s="185">
        <v>13944394.609999999</v>
      </c>
      <c r="G48" s="186">
        <f t="shared" si="2"/>
        <v>6277062.5999999996</v>
      </c>
    </row>
    <row r="49" spans="1:7" x14ac:dyDescent="0.25">
      <c r="A49" s="62" t="s">
        <v>614</v>
      </c>
      <c r="B49" s="185">
        <v>3559831</v>
      </c>
      <c r="C49" s="185">
        <v>-1215958.6200000001</v>
      </c>
      <c r="D49" s="186">
        <f t="shared" si="1"/>
        <v>2343872.38</v>
      </c>
      <c r="E49" s="185">
        <v>1558460.58</v>
      </c>
      <c r="F49" s="185">
        <v>1558366.54</v>
      </c>
      <c r="G49" s="186">
        <f t="shared" si="2"/>
        <v>785411.79999999981</v>
      </c>
    </row>
    <row r="50" spans="1:7" x14ac:dyDescent="0.25">
      <c r="A50" s="62" t="s">
        <v>615</v>
      </c>
      <c r="B50" s="185">
        <v>7547519.5</v>
      </c>
      <c r="C50" s="185">
        <v>1526744.72</v>
      </c>
      <c r="D50" s="186">
        <f t="shared" si="1"/>
        <v>9074264.2200000007</v>
      </c>
      <c r="E50" s="185">
        <v>6022963.8600000003</v>
      </c>
      <c r="F50" s="185">
        <v>6022399.6799999997</v>
      </c>
      <c r="G50" s="186">
        <f t="shared" si="2"/>
        <v>3051300.3600000003</v>
      </c>
    </row>
    <row r="51" spans="1:7" x14ac:dyDescent="0.25">
      <c r="A51" s="62" t="s">
        <v>616</v>
      </c>
      <c r="B51" s="185">
        <v>4054180</v>
      </c>
      <c r="C51" s="185">
        <v>-73845.52</v>
      </c>
      <c r="D51" s="186">
        <f t="shared" si="1"/>
        <v>3980334.48</v>
      </c>
      <c r="E51" s="185">
        <v>2568383.5299999998</v>
      </c>
      <c r="F51" s="185">
        <v>2568148.4500000002</v>
      </c>
      <c r="G51" s="186">
        <f t="shared" si="2"/>
        <v>1411950.9500000002</v>
      </c>
    </row>
    <row r="52" spans="1:7" x14ac:dyDescent="0.25">
      <c r="A52" s="62" t="s">
        <v>617</v>
      </c>
      <c r="B52" s="185">
        <v>4952038</v>
      </c>
      <c r="C52" s="185">
        <v>293520.57</v>
      </c>
      <c r="D52" s="186">
        <f t="shared" si="1"/>
        <v>5245558.57</v>
      </c>
      <c r="E52" s="185">
        <v>3522029.86</v>
      </c>
      <c r="F52" s="185">
        <v>3521674.76</v>
      </c>
      <c r="G52" s="186">
        <f t="shared" si="2"/>
        <v>1723528.7100000004</v>
      </c>
    </row>
    <row r="53" spans="1:7" x14ac:dyDescent="0.25">
      <c r="A53" s="62" t="s">
        <v>618</v>
      </c>
      <c r="B53" s="185">
        <v>6765232</v>
      </c>
      <c r="C53" s="185">
        <v>-385209.01</v>
      </c>
      <c r="D53" s="186">
        <f t="shared" si="1"/>
        <v>6380022.9900000002</v>
      </c>
      <c r="E53" s="185">
        <v>3678447.24</v>
      </c>
      <c r="F53" s="185">
        <v>3686707.42</v>
      </c>
      <c r="G53" s="186">
        <f t="shared" si="2"/>
        <v>2701575.75</v>
      </c>
    </row>
    <row r="54" spans="1:7" x14ac:dyDescent="0.25">
      <c r="A54" s="62" t="s">
        <v>619</v>
      </c>
      <c r="B54" s="185">
        <v>16644855</v>
      </c>
      <c r="C54" s="185">
        <v>1862270.51</v>
      </c>
      <c r="D54" s="186">
        <f t="shared" si="1"/>
        <v>18507125.510000002</v>
      </c>
      <c r="E54" s="185">
        <v>10564236.43</v>
      </c>
      <c r="F54" s="185">
        <v>10563557.060000001</v>
      </c>
      <c r="G54" s="186">
        <f t="shared" si="2"/>
        <v>7942889.0800000019</v>
      </c>
    </row>
    <row r="55" spans="1:7" x14ac:dyDescent="0.25">
      <c r="A55" s="62" t="s">
        <v>620</v>
      </c>
      <c r="B55" s="185">
        <v>4988940</v>
      </c>
      <c r="C55" s="185">
        <v>35024.11</v>
      </c>
      <c r="D55" s="186">
        <f t="shared" si="1"/>
        <v>5023964.1100000003</v>
      </c>
      <c r="E55" s="185">
        <v>3351974.16</v>
      </c>
      <c r="F55" s="185">
        <v>3351570.81</v>
      </c>
      <c r="G55" s="186">
        <f t="shared" si="2"/>
        <v>1671989.9500000002</v>
      </c>
    </row>
    <row r="56" spans="1:7" x14ac:dyDescent="0.25">
      <c r="A56" s="62" t="s">
        <v>621</v>
      </c>
      <c r="B56" s="185">
        <v>10460236</v>
      </c>
      <c r="C56" s="185">
        <v>3430531.5</v>
      </c>
      <c r="D56" s="186">
        <f t="shared" si="1"/>
        <v>13890767.5</v>
      </c>
      <c r="E56" s="185">
        <v>8045270.9299999997</v>
      </c>
      <c r="F56" s="185">
        <v>8044795.79</v>
      </c>
      <c r="G56" s="186">
        <f t="shared" si="2"/>
        <v>5845496.5700000003</v>
      </c>
    </row>
    <row r="57" spans="1:7" x14ac:dyDescent="0.25">
      <c r="A57" s="62" t="s">
        <v>622</v>
      </c>
      <c r="B57" s="185">
        <v>3787185</v>
      </c>
      <c r="C57" s="185">
        <v>1504367.89</v>
      </c>
      <c r="D57" s="186">
        <f t="shared" si="1"/>
        <v>5291552.8899999997</v>
      </c>
      <c r="E57" s="185">
        <v>3708794.01</v>
      </c>
      <c r="F57" s="185">
        <v>3679217.49</v>
      </c>
      <c r="G57" s="186">
        <f t="shared" si="2"/>
        <v>1582758.88</v>
      </c>
    </row>
    <row r="58" spans="1:7" x14ac:dyDescent="0.25">
      <c r="A58" s="62"/>
      <c r="B58" s="187"/>
      <c r="C58" s="187"/>
      <c r="D58" s="187"/>
      <c r="E58" s="187"/>
      <c r="F58" s="187"/>
      <c r="G58" s="187"/>
    </row>
    <row r="59" spans="1:7" x14ac:dyDescent="0.25">
      <c r="A59" s="3" t="s">
        <v>391</v>
      </c>
      <c r="B59" s="188">
        <f>SUM(B60:B68)</f>
        <v>0</v>
      </c>
      <c r="C59" s="188">
        <f t="shared" ref="C59:G59" si="3">SUM(C60:C68)</f>
        <v>0</v>
      </c>
      <c r="D59" s="188">
        <f t="shared" si="3"/>
        <v>0</v>
      </c>
      <c r="E59" s="188">
        <f t="shared" si="3"/>
        <v>0</v>
      </c>
      <c r="F59" s="188">
        <f t="shared" si="3"/>
        <v>0</v>
      </c>
      <c r="G59" s="188">
        <f t="shared" si="3"/>
        <v>0</v>
      </c>
    </row>
    <row r="60" spans="1:7" x14ac:dyDescent="0.25">
      <c r="A60" s="62" t="s">
        <v>383</v>
      </c>
      <c r="B60" s="186">
        <v>0</v>
      </c>
      <c r="C60" s="186">
        <v>0</v>
      </c>
      <c r="D60" s="186">
        <f t="shared" ref="D60:D68" si="4">B60+C60</f>
        <v>0</v>
      </c>
      <c r="E60" s="186">
        <v>0</v>
      </c>
      <c r="F60" s="186">
        <v>0</v>
      </c>
      <c r="G60" s="186">
        <f t="shared" ref="G60:G68" si="5">D60-E60</f>
        <v>0</v>
      </c>
    </row>
    <row r="61" spans="1:7" x14ac:dyDescent="0.25">
      <c r="A61" s="62" t="s">
        <v>384</v>
      </c>
      <c r="B61" s="186">
        <v>0</v>
      </c>
      <c r="C61" s="186">
        <v>0</v>
      </c>
      <c r="D61" s="186">
        <f t="shared" si="4"/>
        <v>0</v>
      </c>
      <c r="E61" s="186">
        <v>0</v>
      </c>
      <c r="F61" s="186">
        <v>0</v>
      </c>
      <c r="G61" s="186">
        <f t="shared" si="5"/>
        <v>0</v>
      </c>
    </row>
    <row r="62" spans="1:7" x14ac:dyDescent="0.25">
      <c r="A62" s="62" t="s">
        <v>385</v>
      </c>
      <c r="B62" s="186">
        <v>0</v>
      </c>
      <c r="C62" s="186">
        <v>0</v>
      </c>
      <c r="D62" s="186">
        <f t="shared" si="4"/>
        <v>0</v>
      </c>
      <c r="E62" s="186">
        <v>0</v>
      </c>
      <c r="F62" s="186">
        <v>0</v>
      </c>
      <c r="G62" s="186">
        <f t="shared" si="5"/>
        <v>0</v>
      </c>
    </row>
    <row r="63" spans="1:7" x14ac:dyDescent="0.25">
      <c r="A63" s="62" t="s">
        <v>386</v>
      </c>
      <c r="B63" s="186">
        <v>0</v>
      </c>
      <c r="C63" s="186">
        <v>0</v>
      </c>
      <c r="D63" s="186">
        <f t="shared" si="4"/>
        <v>0</v>
      </c>
      <c r="E63" s="186">
        <v>0</v>
      </c>
      <c r="F63" s="186">
        <v>0</v>
      </c>
      <c r="G63" s="186">
        <f t="shared" si="5"/>
        <v>0</v>
      </c>
    </row>
    <row r="64" spans="1:7" x14ac:dyDescent="0.25">
      <c r="A64" s="62" t="s">
        <v>387</v>
      </c>
      <c r="B64" s="186">
        <v>0</v>
      </c>
      <c r="C64" s="186">
        <v>0</v>
      </c>
      <c r="D64" s="186">
        <f t="shared" si="4"/>
        <v>0</v>
      </c>
      <c r="E64" s="186">
        <v>0</v>
      </c>
      <c r="F64" s="186">
        <v>0</v>
      </c>
      <c r="G64" s="186">
        <f t="shared" si="5"/>
        <v>0</v>
      </c>
    </row>
    <row r="65" spans="1:7" x14ac:dyDescent="0.25">
      <c r="A65" s="62" t="s">
        <v>388</v>
      </c>
      <c r="B65" s="186">
        <v>0</v>
      </c>
      <c r="C65" s="186">
        <v>0</v>
      </c>
      <c r="D65" s="186">
        <f t="shared" si="4"/>
        <v>0</v>
      </c>
      <c r="E65" s="186">
        <v>0</v>
      </c>
      <c r="F65" s="186">
        <v>0</v>
      </c>
      <c r="G65" s="186">
        <f t="shared" si="5"/>
        <v>0</v>
      </c>
    </row>
    <row r="66" spans="1:7" x14ac:dyDescent="0.25">
      <c r="A66" s="62" t="s">
        <v>389</v>
      </c>
      <c r="B66" s="186">
        <v>0</v>
      </c>
      <c r="C66" s="186">
        <v>0</v>
      </c>
      <c r="D66" s="186">
        <f t="shared" si="4"/>
        <v>0</v>
      </c>
      <c r="E66" s="186">
        <v>0</v>
      </c>
      <c r="F66" s="186">
        <v>0</v>
      </c>
      <c r="G66" s="186">
        <f t="shared" si="5"/>
        <v>0</v>
      </c>
    </row>
    <row r="67" spans="1:7" x14ac:dyDescent="0.25">
      <c r="A67" s="62" t="s">
        <v>390</v>
      </c>
      <c r="B67" s="186">
        <v>0</v>
      </c>
      <c r="C67" s="186">
        <v>0</v>
      </c>
      <c r="D67" s="186">
        <f t="shared" si="4"/>
        <v>0</v>
      </c>
      <c r="E67" s="186">
        <v>0</v>
      </c>
      <c r="F67" s="186">
        <v>0</v>
      </c>
      <c r="G67" s="186">
        <f t="shared" si="5"/>
        <v>0</v>
      </c>
    </row>
    <row r="68" spans="1:7" x14ac:dyDescent="0.25">
      <c r="A68" s="30" t="s">
        <v>150</v>
      </c>
      <c r="B68" s="187"/>
      <c r="C68" s="187"/>
      <c r="D68" s="186">
        <f t="shared" si="4"/>
        <v>0</v>
      </c>
      <c r="E68" s="186"/>
      <c r="F68" s="186"/>
      <c r="G68" s="186">
        <f t="shared" si="5"/>
        <v>0</v>
      </c>
    </row>
    <row r="69" spans="1:7" x14ac:dyDescent="0.25">
      <c r="A69" s="3" t="s">
        <v>379</v>
      </c>
      <c r="B69" s="188">
        <f>B9+B59</f>
        <v>731985912</v>
      </c>
      <c r="C69" s="188">
        <f>C9+C59</f>
        <v>24542175.109999996</v>
      </c>
      <c r="D69" s="188">
        <f>B69+C69</f>
        <v>756528087.11000001</v>
      </c>
      <c r="E69" s="188">
        <f>E9+E59</f>
        <v>490224136.56000006</v>
      </c>
      <c r="F69" s="188">
        <f>F9+F59</f>
        <v>488556120.47000009</v>
      </c>
      <c r="G69" s="188">
        <f>D69-E69</f>
        <v>266303950.54999995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CF77FDE3-C019-4B24-8311-8F7187A5ACC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9" sqref="B9:G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393</v>
      </c>
      <c r="B3" s="109"/>
      <c r="C3" s="109"/>
      <c r="D3" s="109"/>
      <c r="E3" s="109"/>
      <c r="F3" s="109"/>
      <c r="G3" s="110"/>
    </row>
    <row r="4" spans="1:7" x14ac:dyDescent="0.25">
      <c r="A4" s="108" t="s">
        <v>394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89">
        <f>B10+B19+B27+B37</f>
        <v>731985912</v>
      </c>
      <c r="C9" s="189">
        <f t="shared" ref="C9:G9" si="0">C10+C19+C27+C37</f>
        <v>24542175.109999999</v>
      </c>
      <c r="D9" s="189">
        <f t="shared" si="0"/>
        <v>756528087.11000001</v>
      </c>
      <c r="E9" s="189">
        <f t="shared" si="0"/>
        <v>490224136.56</v>
      </c>
      <c r="F9" s="189">
        <f t="shared" si="0"/>
        <v>488556120.47000003</v>
      </c>
      <c r="G9" s="189">
        <f t="shared" si="0"/>
        <v>266303950.55000001</v>
      </c>
    </row>
    <row r="10" spans="1:7" ht="15" customHeight="1" x14ac:dyDescent="0.25">
      <c r="A10" s="57" t="s">
        <v>398</v>
      </c>
      <c r="B10" s="190">
        <f>SUM(B11:B18)</f>
        <v>731985912</v>
      </c>
      <c r="C10" s="190">
        <f t="shared" ref="C10:G10" si="1">SUM(C11:C18)</f>
        <v>24542175.109999999</v>
      </c>
      <c r="D10" s="190">
        <f t="shared" si="1"/>
        <v>756528087.11000001</v>
      </c>
      <c r="E10" s="190">
        <f t="shared" si="1"/>
        <v>490224136.56</v>
      </c>
      <c r="F10" s="190">
        <f t="shared" si="1"/>
        <v>488556120.47000003</v>
      </c>
      <c r="G10" s="190">
        <f t="shared" si="1"/>
        <v>266303950.55000001</v>
      </c>
    </row>
    <row r="11" spans="1:7" x14ac:dyDescent="0.25">
      <c r="A11" s="76" t="s">
        <v>399</v>
      </c>
      <c r="B11" s="191">
        <v>731985912</v>
      </c>
      <c r="C11" s="191">
        <v>24542175.109999999</v>
      </c>
      <c r="D11" s="192">
        <f>B11+C11</f>
        <v>756528087.11000001</v>
      </c>
      <c r="E11" s="191">
        <v>490224136.56</v>
      </c>
      <c r="F11" s="191">
        <v>488556120.47000003</v>
      </c>
      <c r="G11" s="192">
        <f>D11-E11</f>
        <v>266303950.55000001</v>
      </c>
    </row>
    <row r="12" spans="1:7" x14ac:dyDescent="0.25">
      <c r="A12" s="76" t="s">
        <v>400</v>
      </c>
      <c r="B12" s="192">
        <v>0</v>
      </c>
      <c r="C12" s="192">
        <v>0</v>
      </c>
      <c r="D12" s="192">
        <f t="shared" ref="D12:D18" si="2">B12+C12</f>
        <v>0</v>
      </c>
      <c r="E12" s="192">
        <v>0</v>
      </c>
      <c r="F12" s="192">
        <v>0</v>
      </c>
      <c r="G12" s="192">
        <f t="shared" ref="G12:G18" si="3">D12-E12</f>
        <v>0</v>
      </c>
    </row>
    <row r="13" spans="1:7" x14ac:dyDescent="0.25">
      <c r="A13" s="76" t="s">
        <v>401</v>
      </c>
      <c r="B13" s="192">
        <v>0</v>
      </c>
      <c r="C13" s="192">
        <v>0</v>
      </c>
      <c r="D13" s="192">
        <f t="shared" si="2"/>
        <v>0</v>
      </c>
      <c r="E13" s="192">
        <v>0</v>
      </c>
      <c r="F13" s="192">
        <v>0</v>
      </c>
      <c r="G13" s="192">
        <f t="shared" si="3"/>
        <v>0</v>
      </c>
    </row>
    <row r="14" spans="1:7" x14ac:dyDescent="0.25">
      <c r="A14" s="76" t="s">
        <v>402</v>
      </c>
      <c r="B14" s="192">
        <v>0</v>
      </c>
      <c r="C14" s="192">
        <v>0</v>
      </c>
      <c r="D14" s="192">
        <f t="shared" si="2"/>
        <v>0</v>
      </c>
      <c r="E14" s="192">
        <v>0</v>
      </c>
      <c r="F14" s="192">
        <v>0</v>
      </c>
      <c r="G14" s="192">
        <f t="shared" si="3"/>
        <v>0</v>
      </c>
    </row>
    <row r="15" spans="1:7" x14ac:dyDescent="0.25">
      <c r="A15" s="76" t="s">
        <v>403</v>
      </c>
      <c r="B15" s="192">
        <v>0</v>
      </c>
      <c r="C15" s="192">
        <v>0</v>
      </c>
      <c r="D15" s="192">
        <f t="shared" si="2"/>
        <v>0</v>
      </c>
      <c r="E15" s="192">
        <v>0</v>
      </c>
      <c r="F15" s="192">
        <v>0</v>
      </c>
      <c r="G15" s="192">
        <f t="shared" si="3"/>
        <v>0</v>
      </c>
    </row>
    <row r="16" spans="1:7" x14ac:dyDescent="0.25">
      <c r="A16" s="76" t="s">
        <v>404</v>
      </c>
      <c r="B16" s="192">
        <v>0</v>
      </c>
      <c r="C16" s="192">
        <v>0</v>
      </c>
      <c r="D16" s="192">
        <f t="shared" si="2"/>
        <v>0</v>
      </c>
      <c r="E16" s="192">
        <v>0</v>
      </c>
      <c r="F16" s="192">
        <v>0</v>
      </c>
      <c r="G16" s="192">
        <f t="shared" si="3"/>
        <v>0</v>
      </c>
    </row>
    <row r="17" spans="1:7" x14ac:dyDescent="0.25">
      <c r="A17" s="76" t="s">
        <v>405</v>
      </c>
      <c r="B17" s="192">
        <v>0</v>
      </c>
      <c r="C17" s="192">
        <v>0</v>
      </c>
      <c r="D17" s="192">
        <f t="shared" si="2"/>
        <v>0</v>
      </c>
      <c r="E17" s="192">
        <v>0</v>
      </c>
      <c r="F17" s="192">
        <v>0</v>
      </c>
      <c r="G17" s="192">
        <f t="shared" si="3"/>
        <v>0</v>
      </c>
    </row>
    <row r="18" spans="1:7" x14ac:dyDescent="0.25">
      <c r="A18" s="76" t="s">
        <v>406</v>
      </c>
      <c r="B18" s="192">
        <v>0</v>
      </c>
      <c r="C18" s="192">
        <v>0</v>
      </c>
      <c r="D18" s="192">
        <f t="shared" si="2"/>
        <v>0</v>
      </c>
      <c r="E18" s="192">
        <v>0</v>
      </c>
      <c r="F18" s="192">
        <v>0</v>
      </c>
      <c r="G18" s="192">
        <f t="shared" si="3"/>
        <v>0</v>
      </c>
    </row>
    <row r="19" spans="1:7" x14ac:dyDescent="0.25">
      <c r="A19" s="57" t="s">
        <v>407</v>
      </c>
      <c r="B19" s="190">
        <f>SUM(B20:B26)</f>
        <v>0</v>
      </c>
      <c r="C19" s="190">
        <f t="shared" ref="C19:G19" si="4">SUM(C20:C26)</f>
        <v>0</v>
      </c>
      <c r="D19" s="190">
        <f t="shared" si="4"/>
        <v>0</v>
      </c>
      <c r="E19" s="190">
        <f t="shared" si="4"/>
        <v>0</v>
      </c>
      <c r="F19" s="190">
        <f t="shared" si="4"/>
        <v>0</v>
      </c>
      <c r="G19" s="190">
        <f t="shared" si="4"/>
        <v>0</v>
      </c>
    </row>
    <row r="20" spans="1:7" x14ac:dyDescent="0.25">
      <c r="A20" s="76" t="s">
        <v>408</v>
      </c>
      <c r="B20" s="192">
        <v>0</v>
      </c>
      <c r="C20" s="192">
        <v>0</v>
      </c>
      <c r="D20" s="192">
        <f t="shared" ref="D20:D26" si="5">B20+C20</f>
        <v>0</v>
      </c>
      <c r="E20" s="192">
        <v>0</v>
      </c>
      <c r="F20" s="192">
        <v>0</v>
      </c>
      <c r="G20" s="192">
        <f t="shared" ref="G20:G26" si="6">D20-E20</f>
        <v>0</v>
      </c>
    </row>
    <row r="21" spans="1:7" x14ac:dyDescent="0.25">
      <c r="A21" s="76" t="s">
        <v>409</v>
      </c>
      <c r="B21" s="192">
        <v>0</v>
      </c>
      <c r="C21" s="192">
        <v>0</v>
      </c>
      <c r="D21" s="192">
        <f t="shared" si="5"/>
        <v>0</v>
      </c>
      <c r="E21" s="192">
        <v>0</v>
      </c>
      <c r="F21" s="192">
        <v>0</v>
      </c>
      <c r="G21" s="192">
        <f t="shared" si="6"/>
        <v>0</v>
      </c>
    </row>
    <row r="22" spans="1:7" x14ac:dyDescent="0.25">
      <c r="A22" s="76" t="s">
        <v>410</v>
      </c>
      <c r="B22" s="192">
        <v>0</v>
      </c>
      <c r="C22" s="192">
        <v>0</v>
      </c>
      <c r="D22" s="192">
        <f t="shared" si="5"/>
        <v>0</v>
      </c>
      <c r="E22" s="192">
        <v>0</v>
      </c>
      <c r="F22" s="192">
        <v>0</v>
      </c>
      <c r="G22" s="192">
        <f t="shared" si="6"/>
        <v>0</v>
      </c>
    </row>
    <row r="23" spans="1:7" x14ac:dyDescent="0.25">
      <c r="A23" s="76" t="s">
        <v>411</v>
      </c>
      <c r="B23" s="192">
        <v>0</v>
      </c>
      <c r="C23" s="192">
        <v>0</v>
      </c>
      <c r="D23" s="192">
        <f t="shared" si="5"/>
        <v>0</v>
      </c>
      <c r="E23" s="192">
        <v>0</v>
      </c>
      <c r="F23" s="192">
        <v>0</v>
      </c>
      <c r="G23" s="192">
        <f t="shared" si="6"/>
        <v>0</v>
      </c>
    </row>
    <row r="24" spans="1:7" x14ac:dyDescent="0.25">
      <c r="A24" s="76" t="s">
        <v>412</v>
      </c>
      <c r="B24" s="192">
        <v>0</v>
      </c>
      <c r="C24" s="192">
        <v>0</v>
      </c>
      <c r="D24" s="192">
        <f t="shared" si="5"/>
        <v>0</v>
      </c>
      <c r="E24" s="192">
        <v>0</v>
      </c>
      <c r="F24" s="192">
        <v>0</v>
      </c>
      <c r="G24" s="192">
        <f t="shared" si="6"/>
        <v>0</v>
      </c>
    </row>
    <row r="25" spans="1:7" x14ac:dyDescent="0.25">
      <c r="A25" s="76" t="s">
        <v>413</v>
      </c>
      <c r="B25" s="192">
        <v>0</v>
      </c>
      <c r="C25" s="192">
        <v>0</v>
      </c>
      <c r="D25" s="192">
        <f t="shared" si="5"/>
        <v>0</v>
      </c>
      <c r="E25" s="192">
        <v>0</v>
      </c>
      <c r="F25" s="192">
        <v>0</v>
      </c>
      <c r="G25" s="192">
        <f t="shared" si="6"/>
        <v>0</v>
      </c>
    </row>
    <row r="26" spans="1:7" x14ac:dyDescent="0.25">
      <c r="A26" s="76" t="s">
        <v>414</v>
      </c>
      <c r="B26" s="192">
        <v>0</v>
      </c>
      <c r="C26" s="192">
        <v>0</v>
      </c>
      <c r="D26" s="192">
        <f t="shared" si="5"/>
        <v>0</v>
      </c>
      <c r="E26" s="192">
        <v>0</v>
      </c>
      <c r="F26" s="192">
        <v>0</v>
      </c>
      <c r="G26" s="192">
        <f t="shared" si="6"/>
        <v>0</v>
      </c>
    </row>
    <row r="27" spans="1:7" x14ac:dyDescent="0.25">
      <c r="A27" s="57" t="s">
        <v>415</v>
      </c>
      <c r="B27" s="190">
        <f>SUM(B28:B36)</f>
        <v>0</v>
      </c>
      <c r="C27" s="190">
        <f t="shared" ref="C27:G27" si="7">SUM(C28:C36)</f>
        <v>0</v>
      </c>
      <c r="D27" s="190">
        <f t="shared" si="7"/>
        <v>0</v>
      </c>
      <c r="E27" s="190">
        <f t="shared" si="7"/>
        <v>0</v>
      </c>
      <c r="F27" s="190">
        <f t="shared" si="7"/>
        <v>0</v>
      </c>
      <c r="G27" s="190">
        <f t="shared" si="7"/>
        <v>0</v>
      </c>
    </row>
    <row r="28" spans="1:7" x14ac:dyDescent="0.25">
      <c r="A28" s="78" t="s">
        <v>416</v>
      </c>
      <c r="B28" s="192">
        <v>0</v>
      </c>
      <c r="C28" s="192">
        <v>0</v>
      </c>
      <c r="D28" s="192">
        <f t="shared" ref="D28:D36" si="8">B28+C28</f>
        <v>0</v>
      </c>
      <c r="E28" s="192">
        <v>0</v>
      </c>
      <c r="F28" s="192">
        <v>0</v>
      </c>
      <c r="G28" s="192">
        <f t="shared" ref="G28:G36" si="9">D28-E28</f>
        <v>0</v>
      </c>
    </row>
    <row r="29" spans="1:7" x14ac:dyDescent="0.25">
      <c r="A29" s="76" t="s">
        <v>417</v>
      </c>
      <c r="B29" s="192">
        <v>0</v>
      </c>
      <c r="C29" s="192">
        <v>0</v>
      </c>
      <c r="D29" s="192">
        <f t="shared" si="8"/>
        <v>0</v>
      </c>
      <c r="E29" s="192">
        <v>0</v>
      </c>
      <c r="F29" s="192">
        <v>0</v>
      </c>
      <c r="G29" s="192">
        <f t="shared" si="9"/>
        <v>0</v>
      </c>
    </row>
    <row r="30" spans="1:7" x14ac:dyDescent="0.25">
      <c r="A30" s="76" t="s">
        <v>418</v>
      </c>
      <c r="B30" s="192">
        <v>0</v>
      </c>
      <c r="C30" s="192">
        <v>0</v>
      </c>
      <c r="D30" s="192">
        <f t="shared" si="8"/>
        <v>0</v>
      </c>
      <c r="E30" s="192">
        <v>0</v>
      </c>
      <c r="F30" s="192">
        <v>0</v>
      </c>
      <c r="G30" s="192">
        <f t="shared" si="9"/>
        <v>0</v>
      </c>
    </row>
    <row r="31" spans="1:7" x14ac:dyDescent="0.25">
      <c r="A31" s="76" t="s">
        <v>419</v>
      </c>
      <c r="B31" s="192">
        <v>0</v>
      </c>
      <c r="C31" s="192">
        <v>0</v>
      </c>
      <c r="D31" s="192">
        <f t="shared" si="8"/>
        <v>0</v>
      </c>
      <c r="E31" s="192">
        <v>0</v>
      </c>
      <c r="F31" s="192">
        <v>0</v>
      </c>
      <c r="G31" s="192">
        <f t="shared" si="9"/>
        <v>0</v>
      </c>
    </row>
    <row r="32" spans="1:7" x14ac:dyDescent="0.25">
      <c r="A32" s="76" t="s">
        <v>420</v>
      </c>
      <c r="B32" s="192">
        <v>0</v>
      </c>
      <c r="C32" s="192">
        <v>0</v>
      </c>
      <c r="D32" s="192">
        <f t="shared" si="8"/>
        <v>0</v>
      </c>
      <c r="E32" s="192">
        <v>0</v>
      </c>
      <c r="F32" s="192">
        <v>0</v>
      </c>
      <c r="G32" s="192">
        <f t="shared" si="9"/>
        <v>0</v>
      </c>
    </row>
    <row r="33" spans="1:7" ht="14.45" customHeight="1" x14ac:dyDescent="0.25">
      <c r="A33" s="76" t="s">
        <v>421</v>
      </c>
      <c r="B33" s="192">
        <v>0</v>
      </c>
      <c r="C33" s="192">
        <v>0</v>
      </c>
      <c r="D33" s="192">
        <f t="shared" si="8"/>
        <v>0</v>
      </c>
      <c r="E33" s="192">
        <v>0</v>
      </c>
      <c r="F33" s="192">
        <v>0</v>
      </c>
      <c r="G33" s="192">
        <f t="shared" si="9"/>
        <v>0</v>
      </c>
    </row>
    <row r="34" spans="1:7" ht="14.45" customHeight="1" x14ac:dyDescent="0.25">
      <c r="A34" s="76" t="s">
        <v>422</v>
      </c>
      <c r="B34" s="192">
        <v>0</v>
      </c>
      <c r="C34" s="192">
        <v>0</v>
      </c>
      <c r="D34" s="192">
        <f t="shared" si="8"/>
        <v>0</v>
      </c>
      <c r="E34" s="192">
        <v>0</v>
      </c>
      <c r="F34" s="192">
        <v>0</v>
      </c>
      <c r="G34" s="192">
        <f t="shared" si="9"/>
        <v>0</v>
      </c>
    </row>
    <row r="35" spans="1:7" ht="14.45" customHeight="1" x14ac:dyDescent="0.25">
      <c r="A35" s="76" t="s">
        <v>423</v>
      </c>
      <c r="B35" s="192">
        <v>0</v>
      </c>
      <c r="C35" s="192">
        <v>0</v>
      </c>
      <c r="D35" s="192">
        <f t="shared" si="8"/>
        <v>0</v>
      </c>
      <c r="E35" s="192">
        <v>0</v>
      </c>
      <c r="F35" s="192">
        <v>0</v>
      </c>
      <c r="G35" s="192">
        <f t="shared" si="9"/>
        <v>0</v>
      </c>
    </row>
    <row r="36" spans="1:7" ht="14.45" customHeight="1" x14ac:dyDescent="0.25">
      <c r="A36" s="76" t="s">
        <v>424</v>
      </c>
      <c r="B36" s="192">
        <v>0</v>
      </c>
      <c r="C36" s="192">
        <v>0</v>
      </c>
      <c r="D36" s="192">
        <f t="shared" si="8"/>
        <v>0</v>
      </c>
      <c r="E36" s="192">
        <v>0</v>
      </c>
      <c r="F36" s="192">
        <v>0</v>
      </c>
      <c r="G36" s="192">
        <f t="shared" si="9"/>
        <v>0</v>
      </c>
    </row>
    <row r="37" spans="1:7" ht="14.45" customHeight="1" x14ac:dyDescent="0.25">
      <c r="A37" s="58" t="s">
        <v>425</v>
      </c>
      <c r="B37" s="190">
        <f>SUM(B38:B41)</f>
        <v>0</v>
      </c>
      <c r="C37" s="190">
        <f t="shared" ref="C37:G37" si="10">SUM(C38:C41)</f>
        <v>0</v>
      </c>
      <c r="D37" s="190">
        <f t="shared" si="10"/>
        <v>0</v>
      </c>
      <c r="E37" s="190">
        <f t="shared" si="10"/>
        <v>0</v>
      </c>
      <c r="F37" s="190">
        <f t="shared" si="10"/>
        <v>0</v>
      </c>
      <c r="G37" s="190">
        <f t="shared" si="10"/>
        <v>0</v>
      </c>
    </row>
    <row r="38" spans="1:7" x14ac:dyDescent="0.25">
      <c r="A38" s="78" t="s">
        <v>426</v>
      </c>
      <c r="B38" s="192">
        <v>0</v>
      </c>
      <c r="C38" s="192">
        <v>0</v>
      </c>
      <c r="D38" s="192">
        <f t="shared" ref="D38:D41" si="11">B38+C38</f>
        <v>0</v>
      </c>
      <c r="E38" s="192">
        <v>0</v>
      </c>
      <c r="F38" s="192">
        <v>0</v>
      </c>
      <c r="G38" s="192">
        <f t="shared" ref="G38:G41" si="12">D38-E38</f>
        <v>0</v>
      </c>
    </row>
    <row r="39" spans="1:7" ht="30" x14ac:dyDescent="0.25">
      <c r="A39" s="78" t="s">
        <v>427</v>
      </c>
      <c r="B39" s="192">
        <v>0</v>
      </c>
      <c r="C39" s="192">
        <v>0</v>
      </c>
      <c r="D39" s="192">
        <f t="shared" si="11"/>
        <v>0</v>
      </c>
      <c r="E39" s="192">
        <v>0</v>
      </c>
      <c r="F39" s="192">
        <v>0</v>
      </c>
      <c r="G39" s="192">
        <f t="shared" si="12"/>
        <v>0</v>
      </c>
    </row>
    <row r="40" spans="1:7" x14ac:dyDescent="0.25">
      <c r="A40" s="78" t="s">
        <v>428</v>
      </c>
      <c r="B40" s="192">
        <v>0</v>
      </c>
      <c r="C40" s="192">
        <v>0</v>
      </c>
      <c r="D40" s="192">
        <f t="shared" si="11"/>
        <v>0</v>
      </c>
      <c r="E40" s="192">
        <v>0</v>
      </c>
      <c r="F40" s="192">
        <v>0</v>
      </c>
      <c r="G40" s="192">
        <f t="shared" si="12"/>
        <v>0</v>
      </c>
    </row>
    <row r="41" spans="1:7" x14ac:dyDescent="0.25">
      <c r="A41" s="78" t="s">
        <v>429</v>
      </c>
      <c r="B41" s="192">
        <v>0</v>
      </c>
      <c r="C41" s="192">
        <v>0</v>
      </c>
      <c r="D41" s="192">
        <f t="shared" si="11"/>
        <v>0</v>
      </c>
      <c r="E41" s="192">
        <v>0</v>
      </c>
      <c r="F41" s="192">
        <v>0</v>
      </c>
      <c r="G41" s="192">
        <f t="shared" si="12"/>
        <v>0</v>
      </c>
    </row>
    <row r="42" spans="1:7" x14ac:dyDescent="0.25">
      <c r="A42" s="78"/>
      <c r="B42" s="192"/>
      <c r="C42" s="192"/>
      <c r="D42" s="192"/>
      <c r="E42" s="192"/>
      <c r="F42" s="192"/>
      <c r="G42" s="192"/>
    </row>
    <row r="43" spans="1:7" x14ac:dyDescent="0.25">
      <c r="A43" s="3" t="s">
        <v>430</v>
      </c>
      <c r="B43" s="190">
        <f t="shared" ref="B43:G43" si="13">B44+B53+B61+B71</f>
        <v>0</v>
      </c>
      <c r="C43" s="190">
        <f t="shared" si="13"/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25">
      <c r="A44" s="57" t="s">
        <v>398</v>
      </c>
      <c r="B44" s="190">
        <f>SUM(B45:B52)</f>
        <v>0</v>
      </c>
      <c r="C44" s="190">
        <f t="shared" ref="C44:G44" si="14">SUM(C45:C52)</f>
        <v>0</v>
      </c>
      <c r="D44" s="190">
        <f t="shared" si="14"/>
        <v>0</v>
      </c>
      <c r="E44" s="190">
        <f t="shared" si="14"/>
        <v>0</v>
      </c>
      <c r="F44" s="190">
        <f t="shared" si="14"/>
        <v>0</v>
      </c>
      <c r="G44" s="190">
        <f t="shared" si="14"/>
        <v>0</v>
      </c>
    </row>
    <row r="45" spans="1:7" x14ac:dyDescent="0.25">
      <c r="A45" s="78" t="s">
        <v>399</v>
      </c>
      <c r="B45" s="192">
        <v>0</v>
      </c>
      <c r="C45" s="192">
        <v>0</v>
      </c>
      <c r="D45" s="192">
        <f t="shared" ref="D45:D52" si="15">B45+C45</f>
        <v>0</v>
      </c>
      <c r="E45" s="192">
        <v>0</v>
      </c>
      <c r="F45" s="192">
        <v>0</v>
      </c>
      <c r="G45" s="192">
        <f t="shared" ref="G45:G52" si="16">D45-E45</f>
        <v>0</v>
      </c>
    </row>
    <row r="46" spans="1:7" x14ac:dyDescent="0.25">
      <c r="A46" s="78" t="s">
        <v>400</v>
      </c>
      <c r="B46" s="192">
        <v>0</v>
      </c>
      <c r="C46" s="192">
        <v>0</v>
      </c>
      <c r="D46" s="192">
        <f t="shared" si="15"/>
        <v>0</v>
      </c>
      <c r="E46" s="192">
        <v>0</v>
      </c>
      <c r="F46" s="192">
        <v>0</v>
      </c>
      <c r="G46" s="192">
        <f t="shared" si="16"/>
        <v>0</v>
      </c>
    </row>
    <row r="47" spans="1:7" x14ac:dyDescent="0.25">
      <c r="A47" s="78" t="s">
        <v>401</v>
      </c>
      <c r="B47" s="192">
        <v>0</v>
      </c>
      <c r="C47" s="192">
        <v>0</v>
      </c>
      <c r="D47" s="192">
        <f t="shared" si="15"/>
        <v>0</v>
      </c>
      <c r="E47" s="192">
        <v>0</v>
      </c>
      <c r="F47" s="192">
        <v>0</v>
      </c>
      <c r="G47" s="192">
        <f t="shared" si="16"/>
        <v>0</v>
      </c>
    </row>
    <row r="48" spans="1:7" x14ac:dyDescent="0.25">
      <c r="A48" s="78" t="s">
        <v>402</v>
      </c>
      <c r="B48" s="192">
        <v>0</v>
      </c>
      <c r="C48" s="192">
        <v>0</v>
      </c>
      <c r="D48" s="192">
        <f t="shared" si="15"/>
        <v>0</v>
      </c>
      <c r="E48" s="192">
        <v>0</v>
      </c>
      <c r="F48" s="192">
        <v>0</v>
      </c>
      <c r="G48" s="192">
        <f t="shared" si="16"/>
        <v>0</v>
      </c>
    </row>
    <row r="49" spans="1:7" x14ac:dyDescent="0.25">
      <c r="A49" s="78" t="s">
        <v>403</v>
      </c>
      <c r="B49" s="192">
        <v>0</v>
      </c>
      <c r="C49" s="192">
        <v>0</v>
      </c>
      <c r="D49" s="192">
        <f t="shared" si="15"/>
        <v>0</v>
      </c>
      <c r="E49" s="192">
        <v>0</v>
      </c>
      <c r="F49" s="192">
        <v>0</v>
      </c>
      <c r="G49" s="192">
        <f t="shared" si="16"/>
        <v>0</v>
      </c>
    </row>
    <row r="50" spans="1:7" x14ac:dyDescent="0.25">
      <c r="A50" s="78" t="s">
        <v>404</v>
      </c>
      <c r="B50" s="192">
        <v>0</v>
      </c>
      <c r="C50" s="192">
        <v>0</v>
      </c>
      <c r="D50" s="192">
        <f t="shared" si="15"/>
        <v>0</v>
      </c>
      <c r="E50" s="192">
        <v>0</v>
      </c>
      <c r="F50" s="192">
        <v>0</v>
      </c>
      <c r="G50" s="192">
        <f t="shared" si="16"/>
        <v>0</v>
      </c>
    </row>
    <row r="51" spans="1:7" x14ac:dyDescent="0.25">
      <c r="A51" s="78" t="s">
        <v>405</v>
      </c>
      <c r="B51" s="192">
        <v>0</v>
      </c>
      <c r="C51" s="192">
        <v>0</v>
      </c>
      <c r="D51" s="192">
        <f t="shared" si="15"/>
        <v>0</v>
      </c>
      <c r="E51" s="192">
        <v>0</v>
      </c>
      <c r="F51" s="192">
        <v>0</v>
      </c>
      <c r="G51" s="192">
        <f t="shared" si="16"/>
        <v>0</v>
      </c>
    </row>
    <row r="52" spans="1:7" x14ac:dyDescent="0.25">
      <c r="A52" s="78" t="s">
        <v>406</v>
      </c>
      <c r="B52" s="192">
        <v>0</v>
      </c>
      <c r="C52" s="192">
        <v>0</v>
      </c>
      <c r="D52" s="192">
        <f t="shared" si="15"/>
        <v>0</v>
      </c>
      <c r="E52" s="192">
        <v>0</v>
      </c>
      <c r="F52" s="192">
        <v>0</v>
      </c>
      <c r="G52" s="192">
        <f t="shared" si="16"/>
        <v>0</v>
      </c>
    </row>
    <row r="53" spans="1:7" x14ac:dyDescent="0.25">
      <c r="A53" s="57" t="s">
        <v>407</v>
      </c>
      <c r="B53" s="190">
        <f>SUM(B54:B60)</f>
        <v>0</v>
      </c>
      <c r="C53" s="190">
        <f t="shared" ref="C53:G53" si="17">SUM(C54:C60)</f>
        <v>0</v>
      </c>
      <c r="D53" s="190">
        <f t="shared" si="17"/>
        <v>0</v>
      </c>
      <c r="E53" s="190">
        <f t="shared" si="17"/>
        <v>0</v>
      </c>
      <c r="F53" s="190">
        <f t="shared" si="17"/>
        <v>0</v>
      </c>
      <c r="G53" s="190">
        <f t="shared" si="17"/>
        <v>0</v>
      </c>
    </row>
    <row r="54" spans="1:7" x14ac:dyDescent="0.25">
      <c r="A54" s="78" t="s">
        <v>408</v>
      </c>
      <c r="B54" s="192">
        <v>0</v>
      </c>
      <c r="C54" s="192">
        <v>0</v>
      </c>
      <c r="D54" s="192">
        <f t="shared" ref="D54:D60" si="18">B54+C54</f>
        <v>0</v>
      </c>
      <c r="E54" s="192">
        <v>0</v>
      </c>
      <c r="F54" s="192">
        <v>0</v>
      </c>
      <c r="G54" s="192">
        <f t="shared" ref="G54:G60" si="19">D54-E54</f>
        <v>0</v>
      </c>
    </row>
    <row r="55" spans="1:7" x14ac:dyDescent="0.25">
      <c r="A55" s="78" t="s">
        <v>409</v>
      </c>
      <c r="B55" s="192">
        <v>0</v>
      </c>
      <c r="C55" s="192">
        <v>0</v>
      </c>
      <c r="D55" s="192">
        <f t="shared" si="18"/>
        <v>0</v>
      </c>
      <c r="E55" s="192">
        <v>0</v>
      </c>
      <c r="F55" s="192">
        <v>0</v>
      </c>
      <c r="G55" s="192">
        <f t="shared" si="19"/>
        <v>0</v>
      </c>
    </row>
    <row r="56" spans="1:7" x14ac:dyDescent="0.25">
      <c r="A56" s="78" t="s">
        <v>410</v>
      </c>
      <c r="B56" s="192">
        <v>0</v>
      </c>
      <c r="C56" s="192">
        <v>0</v>
      </c>
      <c r="D56" s="192">
        <f t="shared" si="18"/>
        <v>0</v>
      </c>
      <c r="E56" s="192">
        <v>0</v>
      </c>
      <c r="F56" s="192">
        <v>0</v>
      </c>
      <c r="G56" s="192">
        <f t="shared" si="19"/>
        <v>0</v>
      </c>
    </row>
    <row r="57" spans="1:7" x14ac:dyDescent="0.25">
      <c r="A57" s="79" t="s">
        <v>411</v>
      </c>
      <c r="B57" s="192">
        <v>0</v>
      </c>
      <c r="C57" s="192">
        <v>0</v>
      </c>
      <c r="D57" s="192">
        <f t="shared" si="18"/>
        <v>0</v>
      </c>
      <c r="E57" s="192">
        <v>0</v>
      </c>
      <c r="F57" s="192">
        <v>0</v>
      </c>
      <c r="G57" s="192">
        <f t="shared" si="19"/>
        <v>0</v>
      </c>
    </row>
    <row r="58" spans="1:7" x14ac:dyDescent="0.25">
      <c r="A58" s="78" t="s">
        <v>412</v>
      </c>
      <c r="B58" s="192">
        <v>0</v>
      </c>
      <c r="C58" s="192">
        <v>0</v>
      </c>
      <c r="D58" s="192">
        <f t="shared" si="18"/>
        <v>0</v>
      </c>
      <c r="E58" s="192">
        <v>0</v>
      </c>
      <c r="F58" s="192">
        <v>0</v>
      </c>
      <c r="G58" s="192">
        <f t="shared" si="19"/>
        <v>0</v>
      </c>
    </row>
    <row r="59" spans="1:7" x14ac:dyDescent="0.25">
      <c r="A59" s="78" t="s">
        <v>413</v>
      </c>
      <c r="B59" s="192">
        <v>0</v>
      </c>
      <c r="C59" s="192">
        <v>0</v>
      </c>
      <c r="D59" s="192">
        <f t="shared" si="18"/>
        <v>0</v>
      </c>
      <c r="E59" s="192">
        <v>0</v>
      </c>
      <c r="F59" s="192">
        <v>0</v>
      </c>
      <c r="G59" s="192">
        <f t="shared" si="19"/>
        <v>0</v>
      </c>
    </row>
    <row r="60" spans="1:7" x14ac:dyDescent="0.25">
      <c r="A60" s="78" t="s">
        <v>414</v>
      </c>
      <c r="B60" s="192">
        <v>0</v>
      </c>
      <c r="C60" s="192">
        <v>0</v>
      </c>
      <c r="D60" s="192">
        <f t="shared" si="18"/>
        <v>0</v>
      </c>
      <c r="E60" s="192">
        <v>0</v>
      </c>
      <c r="F60" s="192">
        <v>0</v>
      </c>
      <c r="G60" s="192">
        <f t="shared" si="19"/>
        <v>0</v>
      </c>
    </row>
    <row r="61" spans="1:7" x14ac:dyDescent="0.25">
      <c r="A61" s="57" t="s">
        <v>415</v>
      </c>
      <c r="B61" s="190">
        <f>SUM(B62:B70)</f>
        <v>0</v>
      </c>
      <c r="C61" s="190">
        <f t="shared" ref="C61:G61" si="20">SUM(C62:C70)</f>
        <v>0</v>
      </c>
      <c r="D61" s="190">
        <f t="shared" si="20"/>
        <v>0</v>
      </c>
      <c r="E61" s="190">
        <f t="shared" si="20"/>
        <v>0</v>
      </c>
      <c r="F61" s="190">
        <f t="shared" si="20"/>
        <v>0</v>
      </c>
      <c r="G61" s="190">
        <f t="shared" si="20"/>
        <v>0</v>
      </c>
    </row>
    <row r="62" spans="1:7" x14ac:dyDescent="0.25">
      <c r="A62" s="78" t="s">
        <v>416</v>
      </c>
      <c r="B62" s="192">
        <v>0</v>
      </c>
      <c r="C62" s="192">
        <v>0</v>
      </c>
      <c r="D62" s="192">
        <f t="shared" ref="D62:D70" si="21">B62+C62</f>
        <v>0</v>
      </c>
      <c r="E62" s="192">
        <v>0</v>
      </c>
      <c r="F62" s="192">
        <v>0</v>
      </c>
      <c r="G62" s="192">
        <f t="shared" ref="G62:G70" si="22">D62-E62</f>
        <v>0</v>
      </c>
    </row>
    <row r="63" spans="1:7" x14ac:dyDescent="0.25">
      <c r="A63" s="78" t="s">
        <v>417</v>
      </c>
      <c r="B63" s="192">
        <v>0</v>
      </c>
      <c r="C63" s="192">
        <v>0</v>
      </c>
      <c r="D63" s="192">
        <f t="shared" si="21"/>
        <v>0</v>
      </c>
      <c r="E63" s="192">
        <v>0</v>
      </c>
      <c r="F63" s="192">
        <v>0</v>
      </c>
      <c r="G63" s="192">
        <f t="shared" si="22"/>
        <v>0</v>
      </c>
    </row>
    <row r="64" spans="1:7" x14ac:dyDescent="0.25">
      <c r="A64" s="78" t="s">
        <v>418</v>
      </c>
      <c r="B64" s="192">
        <v>0</v>
      </c>
      <c r="C64" s="192">
        <v>0</v>
      </c>
      <c r="D64" s="192">
        <f t="shared" si="21"/>
        <v>0</v>
      </c>
      <c r="E64" s="192">
        <v>0</v>
      </c>
      <c r="F64" s="192">
        <v>0</v>
      </c>
      <c r="G64" s="192">
        <f t="shared" si="22"/>
        <v>0</v>
      </c>
    </row>
    <row r="65" spans="1:7" x14ac:dyDescent="0.25">
      <c r="A65" s="78" t="s">
        <v>419</v>
      </c>
      <c r="B65" s="192">
        <v>0</v>
      </c>
      <c r="C65" s="192">
        <v>0</v>
      </c>
      <c r="D65" s="192">
        <f t="shared" si="21"/>
        <v>0</v>
      </c>
      <c r="E65" s="192">
        <v>0</v>
      </c>
      <c r="F65" s="192">
        <v>0</v>
      </c>
      <c r="G65" s="192">
        <f t="shared" si="22"/>
        <v>0</v>
      </c>
    </row>
    <row r="66" spans="1:7" x14ac:dyDescent="0.25">
      <c r="A66" s="78" t="s">
        <v>420</v>
      </c>
      <c r="B66" s="192">
        <v>0</v>
      </c>
      <c r="C66" s="192">
        <v>0</v>
      </c>
      <c r="D66" s="192">
        <f t="shared" si="21"/>
        <v>0</v>
      </c>
      <c r="E66" s="192">
        <v>0</v>
      </c>
      <c r="F66" s="192">
        <v>0</v>
      </c>
      <c r="G66" s="192">
        <f t="shared" si="22"/>
        <v>0</v>
      </c>
    </row>
    <row r="67" spans="1:7" x14ac:dyDescent="0.25">
      <c r="A67" s="78" t="s">
        <v>421</v>
      </c>
      <c r="B67" s="192">
        <v>0</v>
      </c>
      <c r="C67" s="192">
        <v>0</v>
      </c>
      <c r="D67" s="192">
        <f t="shared" si="21"/>
        <v>0</v>
      </c>
      <c r="E67" s="192">
        <v>0</v>
      </c>
      <c r="F67" s="192">
        <v>0</v>
      </c>
      <c r="G67" s="192">
        <f t="shared" si="22"/>
        <v>0</v>
      </c>
    </row>
    <row r="68" spans="1:7" x14ac:dyDescent="0.25">
      <c r="A68" s="78" t="s">
        <v>422</v>
      </c>
      <c r="B68" s="192">
        <v>0</v>
      </c>
      <c r="C68" s="192">
        <v>0</v>
      </c>
      <c r="D68" s="192">
        <f t="shared" si="21"/>
        <v>0</v>
      </c>
      <c r="E68" s="192">
        <v>0</v>
      </c>
      <c r="F68" s="192">
        <v>0</v>
      </c>
      <c r="G68" s="192">
        <f t="shared" si="22"/>
        <v>0</v>
      </c>
    </row>
    <row r="69" spans="1:7" x14ac:dyDescent="0.25">
      <c r="A69" s="78" t="s">
        <v>423</v>
      </c>
      <c r="B69" s="192">
        <v>0</v>
      </c>
      <c r="C69" s="192">
        <v>0</v>
      </c>
      <c r="D69" s="192">
        <f t="shared" si="21"/>
        <v>0</v>
      </c>
      <c r="E69" s="192">
        <v>0</v>
      </c>
      <c r="F69" s="192">
        <v>0</v>
      </c>
      <c r="G69" s="192">
        <f t="shared" si="22"/>
        <v>0</v>
      </c>
    </row>
    <row r="70" spans="1:7" x14ac:dyDescent="0.25">
      <c r="A70" s="78" t="s">
        <v>424</v>
      </c>
      <c r="B70" s="192">
        <v>0</v>
      </c>
      <c r="C70" s="192">
        <v>0</v>
      </c>
      <c r="D70" s="192">
        <f t="shared" si="21"/>
        <v>0</v>
      </c>
      <c r="E70" s="192">
        <v>0</v>
      </c>
      <c r="F70" s="192">
        <v>0</v>
      </c>
      <c r="G70" s="192">
        <f t="shared" si="22"/>
        <v>0</v>
      </c>
    </row>
    <row r="71" spans="1:7" x14ac:dyDescent="0.25">
      <c r="A71" s="58" t="s">
        <v>425</v>
      </c>
      <c r="B71" s="193">
        <f>SUM(B72:B75)</f>
        <v>0</v>
      </c>
      <c r="C71" s="193">
        <f t="shared" ref="C71:G71" si="23">SUM(C72:C75)</f>
        <v>0</v>
      </c>
      <c r="D71" s="193">
        <f t="shared" si="23"/>
        <v>0</v>
      </c>
      <c r="E71" s="193">
        <f t="shared" si="23"/>
        <v>0</v>
      </c>
      <c r="F71" s="193">
        <f t="shared" si="23"/>
        <v>0</v>
      </c>
      <c r="G71" s="193">
        <f t="shared" si="23"/>
        <v>0</v>
      </c>
    </row>
    <row r="72" spans="1:7" x14ac:dyDescent="0.25">
      <c r="A72" s="78" t="s">
        <v>426</v>
      </c>
      <c r="B72" s="192">
        <v>0</v>
      </c>
      <c r="C72" s="192">
        <v>0</v>
      </c>
      <c r="D72" s="192">
        <f t="shared" ref="D72:D75" si="24">B72+C72</f>
        <v>0</v>
      </c>
      <c r="E72" s="192">
        <v>0</v>
      </c>
      <c r="F72" s="192">
        <v>0</v>
      </c>
      <c r="G72" s="192">
        <f t="shared" ref="G72:G75" si="25">D72-E72</f>
        <v>0</v>
      </c>
    </row>
    <row r="73" spans="1:7" ht="30" x14ac:dyDescent="0.25">
      <c r="A73" s="78" t="s">
        <v>427</v>
      </c>
      <c r="B73" s="192">
        <v>0</v>
      </c>
      <c r="C73" s="192">
        <v>0</v>
      </c>
      <c r="D73" s="192">
        <f t="shared" si="24"/>
        <v>0</v>
      </c>
      <c r="E73" s="192">
        <v>0</v>
      </c>
      <c r="F73" s="192">
        <v>0</v>
      </c>
      <c r="G73" s="192">
        <f t="shared" si="25"/>
        <v>0</v>
      </c>
    </row>
    <row r="74" spans="1:7" x14ac:dyDescent="0.25">
      <c r="A74" s="78" t="s">
        <v>428</v>
      </c>
      <c r="B74" s="192">
        <v>0</v>
      </c>
      <c r="C74" s="192">
        <v>0</v>
      </c>
      <c r="D74" s="192">
        <f t="shared" si="24"/>
        <v>0</v>
      </c>
      <c r="E74" s="192">
        <v>0</v>
      </c>
      <c r="F74" s="192">
        <v>0</v>
      </c>
      <c r="G74" s="192">
        <f t="shared" si="25"/>
        <v>0</v>
      </c>
    </row>
    <row r="75" spans="1:7" x14ac:dyDescent="0.25">
      <c r="A75" s="78" t="s">
        <v>429</v>
      </c>
      <c r="B75" s="192">
        <v>0</v>
      </c>
      <c r="C75" s="192">
        <v>0</v>
      </c>
      <c r="D75" s="192">
        <f t="shared" si="24"/>
        <v>0</v>
      </c>
      <c r="E75" s="192">
        <v>0</v>
      </c>
      <c r="F75" s="192">
        <v>0</v>
      </c>
      <c r="G75" s="192">
        <f t="shared" si="25"/>
        <v>0</v>
      </c>
    </row>
    <row r="76" spans="1:7" x14ac:dyDescent="0.25">
      <c r="A76" s="3" t="s">
        <v>379</v>
      </c>
      <c r="B76" s="190">
        <f>B9+B43</f>
        <v>731985912</v>
      </c>
      <c r="C76" s="190">
        <f t="shared" ref="C76:G76" si="26">C9+C43</f>
        <v>24542175.109999999</v>
      </c>
      <c r="D76" s="190">
        <f t="shared" si="26"/>
        <v>756528087.11000001</v>
      </c>
      <c r="E76" s="190">
        <f t="shared" si="26"/>
        <v>490224136.56</v>
      </c>
      <c r="F76" s="190">
        <f t="shared" si="26"/>
        <v>488556120.47000003</v>
      </c>
      <c r="G76" s="190">
        <f t="shared" si="26"/>
        <v>266303950.55000001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37:G37 B19:G19 B27:G27 B53:G53 C72:G75 B43:B44 B71:G71 B76:G77 C20:G26 C28:G36 C43:G52 C54:G60 C62:G70 C9:G18 B9:B1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9" sqref="B9:G7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x14ac:dyDescent="0.25">
      <c r="A4" s="108" t="s">
        <v>432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4">
        <f>B10+B11+B12+B15+B16+B19</f>
        <v>524032451</v>
      </c>
      <c r="C9" s="194">
        <f t="shared" ref="C9:G9" si="0">C10+C11+C12+C15+C16+C19</f>
        <v>4547929.3900003731</v>
      </c>
      <c r="D9" s="194">
        <f t="shared" si="0"/>
        <v>528580380.39000034</v>
      </c>
      <c r="E9" s="194">
        <f t="shared" si="0"/>
        <v>348685947.56</v>
      </c>
      <c r="F9" s="194">
        <f t="shared" si="0"/>
        <v>348158118.12</v>
      </c>
      <c r="G9" s="194">
        <f t="shared" si="0"/>
        <v>179894432.83000034</v>
      </c>
    </row>
    <row r="10" spans="1:7" x14ac:dyDescent="0.25">
      <c r="A10" s="57" t="s">
        <v>435</v>
      </c>
      <c r="B10" s="195">
        <v>524032451</v>
      </c>
      <c r="C10" s="195">
        <v>4547929.3900003731</v>
      </c>
      <c r="D10" s="196">
        <v>528580380.39000034</v>
      </c>
      <c r="E10" s="195">
        <v>348685947.56</v>
      </c>
      <c r="F10" s="195">
        <v>348158118.12</v>
      </c>
      <c r="G10" s="196">
        <v>179894432.83000034</v>
      </c>
    </row>
    <row r="11" spans="1:7" ht="15.75" customHeight="1" x14ac:dyDescent="0.25">
      <c r="A11" s="57" t="s">
        <v>436</v>
      </c>
      <c r="B11" s="196">
        <v>0</v>
      </c>
      <c r="C11" s="196">
        <v>0</v>
      </c>
      <c r="D11" s="196">
        <f>B11+C11</f>
        <v>0</v>
      </c>
      <c r="E11" s="196">
        <v>0</v>
      </c>
      <c r="F11" s="196">
        <v>0</v>
      </c>
      <c r="G11" s="196">
        <f>D11-E11</f>
        <v>0</v>
      </c>
    </row>
    <row r="12" spans="1:7" x14ac:dyDescent="0.25">
      <c r="A12" s="57" t="s">
        <v>437</v>
      </c>
      <c r="B12" s="196">
        <f>B13+B14</f>
        <v>0</v>
      </c>
      <c r="C12" s="196">
        <f t="shared" ref="C12:G12" si="1">C13+C14</f>
        <v>0</v>
      </c>
      <c r="D12" s="196">
        <f t="shared" si="1"/>
        <v>0</v>
      </c>
      <c r="E12" s="196">
        <f t="shared" si="1"/>
        <v>0</v>
      </c>
      <c r="F12" s="196">
        <f t="shared" si="1"/>
        <v>0</v>
      </c>
      <c r="G12" s="196">
        <f t="shared" si="1"/>
        <v>0</v>
      </c>
    </row>
    <row r="13" spans="1:7" x14ac:dyDescent="0.25">
      <c r="A13" s="76" t="s">
        <v>438</v>
      </c>
      <c r="B13" s="196">
        <v>0</v>
      </c>
      <c r="C13" s="196">
        <v>0</v>
      </c>
      <c r="D13" s="196">
        <f>B13+C13</f>
        <v>0</v>
      </c>
      <c r="E13" s="196">
        <v>0</v>
      </c>
      <c r="F13" s="196">
        <v>0</v>
      </c>
      <c r="G13" s="196">
        <f>D13-E13</f>
        <v>0</v>
      </c>
    </row>
    <row r="14" spans="1:7" x14ac:dyDescent="0.25">
      <c r="A14" s="76" t="s">
        <v>439</v>
      </c>
      <c r="B14" s="196">
        <v>0</v>
      </c>
      <c r="C14" s="196">
        <v>0</v>
      </c>
      <c r="D14" s="196">
        <f>B14+C14</f>
        <v>0</v>
      </c>
      <c r="E14" s="196">
        <v>0</v>
      </c>
      <c r="F14" s="196">
        <v>0</v>
      </c>
      <c r="G14" s="196">
        <f>D14-E14</f>
        <v>0</v>
      </c>
    </row>
    <row r="15" spans="1:7" x14ac:dyDescent="0.25">
      <c r="A15" s="57" t="s">
        <v>440</v>
      </c>
      <c r="B15" s="196">
        <v>0</v>
      </c>
      <c r="C15" s="196">
        <v>0</v>
      </c>
      <c r="D15" s="196">
        <f>B15+C15</f>
        <v>0</v>
      </c>
      <c r="E15" s="196">
        <v>0</v>
      </c>
      <c r="F15" s="196">
        <v>0</v>
      </c>
      <c r="G15" s="196">
        <f>D15-E15</f>
        <v>0</v>
      </c>
    </row>
    <row r="16" spans="1:7" ht="30" x14ac:dyDescent="0.25">
      <c r="A16" s="58" t="s">
        <v>441</v>
      </c>
      <c r="B16" s="196">
        <f>B17+B18</f>
        <v>0</v>
      </c>
      <c r="C16" s="196">
        <f t="shared" ref="C16:G16" si="2">C17+C18</f>
        <v>0</v>
      </c>
      <c r="D16" s="196">
        <f t="shared" si="2"/>
        <v>0</v>
      </c>
      <c r="E16" s="196">
        <f t="shared" si="2"/>
        <v>0</v>
      </c>
      <c r="F16" s="196">
        <f t="shared" si="2"/>
        <v>0</v>
      </c>
      <c r="G16" s="196">
        <f t="shared" si="2"/>
        <v>0</v>
      </c>
    </row>
    <row r="17" spans="1:7" x14ac:dyDescent="0.25">
      <c r="A17" s="76" t="s">
        <v>442</v>
      </c>
      <c r="B17" s="196">
        <v>0</v>
      </c>
      <c r="C17" s="196">
        <v>0</v>
      </c>
      <c r="D17" s="196">
        <f>B17+C17</f>
        <v>0</v>
      </c>
      <c r="E17" s="196">
        <v>0</v>
      </c>
      <c r="F17" s="196">
        <v>0</v>
      </c>
      <c r="G17" s="196">
        <f>D17-E17</f>
        <v>0</v>
      </c>
    </row>
    <row r="18" spans="1:7" x14ac:dyDescent="0.25">
      <c r="A18" s="76" t="s">
        <v>443</v>
      </c>
      <c r="B18" s="196">
        <v>0</v>
      </c>
      <c r="C18" s="196">
        <v>0</v>
      </c>
      <c r="D18" s="196">
        <f>B18+C18</f>
        <v>0</v>
      </c>
      <c r="E18" s="196">
        <v>0</v>
      </c>
      <c r="F18" s="196">
        <v>0</v>
      </c>
      <c r="G18" s="196">
        <f>D18-E18</f>
        <v>0</v>
      </c>
    </row>
    <row r="19" spans="1:7" x14ac:dyDescent="0.25">
      <c r="A19" s="57" t="s">
        <v>444</v>
      </c>
      <c r="B19" s="196">
        <v>0</v>
      </c>
      <c r="C19" s="196">
        <v>0</v>
      </c>
      <c r="D19" s="196">
        <f>B19+C19</f>
        <v>0</v>
      </c>
      <c r="E19" s="196">
        <v>0</v>
      </c>
      <c r="F19" s="196">
        <v>0</v>
      </c>
      <c r="G19" s="196">
        <f>D19-E19</f>
        <v>0</v>
      </c>
    </row>
    <row r="20" spans="1:7" x14ac:dyDescent="0.25">
      <c r="A20" s="44"/>
      <c r="B20" s="197"/>
      <c r="C20" s="197"/>
      <c r="D20" s="197"/>
      <c r="E20" s="197"/>
      <c r="F20" s="197"/>
      <c r="G20" s="197"/>
    </row>
    <row r="21" spans="1:7" x14ac:dyDescent="0.25">
      <c r="A21" s="33" t="s">
        <v>445</v>
      </c>
      <c r="B21" s="194">
        <f>B22+B23+B24+B27+B28+B31</f>
        <v>0</v>
      </c>
      <c r="C21" s="194">
        <f t="shared" ref="C21:G21" si="3">C22+C23+C24+C27+C28+C31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25">
      <c r="A22" s="57" t="s">
        <v>435</v>
      </c>
      <c r="B22" s="195">
        <v>0</v>
      </c>
      <c r="C22" s="195">
        <v>0</v>
      </c>
      <c r="D22" s="196">
        <f>B22+C22</f>
        <v>0</v>
      </c>
      <c r="E22" s="195">
        <v>0</v>
      </c>
      <c r="F22" s="195">
        <v>0</v>
      </c>
      <c r="G22" s="196">
        <f>D22-E22</f>
        <v>0</v>
      </c>
    </row>
    <row r="23" spans="1:7" x14ac:dyDescent="0.25">
      <c r="A23" s="57" t="s">
        <v>436</v>
      </c>
      <c r="B23" s="196">
        <v>0</v>
      </c>
      <c r="C23" s="196">
        <v>0</v>
      </c>
      <c r="D23" s="196">
        <f>B23+C23</f>
        <v>0</v>
      </c>
      <c r="E23" s="196">
        <v>0</v>
      </c>
      <c r="F23" s="196">
        <v>0</v>
      </c>
      <c r="G23" s="196">
        <f>D23-E23</f>
        <v>0</v>
      </c>
    </row>
    <row r="24" spans="1:7" x14ac:dyDescent="0.25">
      <c r="A24" s="57" t="s">
        <v>437</v>
      </c>
      <c r="B24" s="196">
        <f>B25+B26</f>
        <v>0</v>
      </c>
      <c r="C24" s="196">
        <f>C25+C26</f>
        <v>0</v>
      </c>
      <c r="D24" s="196">
        <f>D25+D26</f>
        <v>0</v>
      </c>
      <c r="E24" s="196">
        <f t="shared" ref="E24:G24" si="4">E25+E26</f>
        <v>0</v>
      </c>
      <c r="F24" s="196">
        <f t="shared" si="4"/>
        <v>0</v>
      </c>
      <c r="G24" s="196">
        <f t="shared" si="4"/>
        <v>0</v>
      </c>
    </row>
    <row r="25" spans="1:7" x14ac:dyDescent="0.25">
      <c r="A25" s="76" t="s">
        <v>438</v>
      </c>
      <c r="B25" s="196">
        <v>0</v>
      </c>
      <c r="C25" s="196">
        <v>0</v>
      </c>
      <c r="D25" s="196">
        <f>B25+C25</f>
        <v>0</v>
      </c>
      <c r="E25" s="196">
        <v>0</v>
      </c>
      <c r="F25" s="196">
        <v>0</v>
      </c>
      <c r="G25" s="196">
        <f>D25-E25</f>
        <v>0</v>
      </c>
    </row>
    <row r="26" spans="1:7" x14ac:dyDescent="0.25">
      <c r="A26" s="76" t="s">
        <v>439</v>
      </c>
      <c r="B26" s="196">
        <v>0</v>
      </c>
      <c r="C26" s="196">
        <v>0</v>
      </c>
      <c r="D26" s="196">
        <f>B26+C26</f>
        <v>0</v>
      </c>
      <c r="E26" s="196">
        <v>0</v>
      </c>
      <c r="F26" s="196">
        <v>0</v>
      </c>
      <c r="G26" s="196">
        <f>D26-E26</f>
        <v>0</v>
      </c>
    </row>
    <row r="27" spans="1:7" x14ac:dyDescent="0.25">
      <c r="A27" s="57" t="s">
        <v>440</v>
      </c>
      <c r="B27" s="196">
        <v>0</v>
      </c>
      <c r="C27" s="196">
        <v>0</v>
      </c>
      <c r="D27" s="196">
        <f>B27+C27</f>
        <v>0</v>
      </c>
      <c r="E27" s="196">
        <v>0</v>
      </c>
      <c r="F27" s="196">
        <v>0</v>
      </c>
      <c r="G27" s="196">
        <f>D27-E27</f>
        <v>0</v>
      </c>
    </row>
    <row r="28" spans="1:7" ht="30" x14ac:dyDescent="0.25">
      <c r="A28" s="58" t="s">
        <v>441</v>
      </c>
      <c r="B28" s="196">
        <f>B29+B30</f>
        <v>0</v>
      </c>
      <c r="C28" s="196">
        <f t="shared" ref="C28:G28" si="5">C29+C30</f>
        <v>0</v>
      </c>
      <c r="D28" s="196">
        <f t="shared" si="5"/>
        <v>0</v>
      </c>
      <c r="E28" s="196">
        <f t="shared" si="5"/>
        <v>0</v>
      </c>
      <c r="F28" s="196">
        <f t="shared" si="5"/>
        <v>0</v>
      </c>
      <c r="G28" s="196">
        <f t="shared" si="5"/>
        <v>0</v>
      </c>
    </row>
    <row r="29" spans="1:7" x14ac:dyDescent="0.25">
      <c r="A29" s="76" t="s">
        <v>442</v>
      </c>
      <c r="B29" s="196">
        <v>0</v>
      </c>
      <c r="C29" s="196">
        <v>0</v>
      </c>
      <c r="D29" s="196">
        <f>B29+C29</f>
        <v>0</v>
      </c>
      <c r="E29" s="196">
        <v>0</v>
      </c>
      <c r="F29" s="196">
        <v>0</v>
      </c>
      <c r="G29" s="196">
        <f>D29-E29</f>
        <v>0</v>
      </c>
    </row>
    <row r="30" spans="1:7" x14ac:dyDescent="0.25">
      <c r="A30" s="76" t="s">
        <v>443</v>
      </c>
      <c r="B30" s="196">
        <v>0</v>
      </c>
      <c r="C30" s="196">
        <v>0</v>
      </c>
      <c r="D30" s="196">
        <f>B30+C30</f>
        <v>0</v>
      </c>
      <c r="E30" s="196">
        <v>0</v>
      </c>
      <c r="F30" s="196">
        <v>0</v>
      </c>
      <c r="G30" s="196">
        <f>D30-E30</f>
        <v>0</v>
      </c>
    </row>
    <row r="31" spans="1:7" x14ac:dyDescent="0.25">
      <c r="A31" s="57" t="s">
        <v>444</v>
      </c>
      <c r="B31" s="196">
        <v>0</v>
      </c>
      <c r="C31" s="196">
        <v>0</v>
      </c>
      <c r="D31" s="196">
        <f>B31+C31</f>
        <v>0</v>
      </c>
      <c r="E31" s="196">
        <v>0</v>
      </c>
      <c r="F31" s="196">
        <v>0</v>
      </c>
      <c r="G31" s="196">
        <f>D31-E31</f>
        <v>0</v>
      </c>
    </row>
    <row r="32" spans="1:7" x14ac:dyDescent="0.25">
      <c r="A32" s="44"/>
      <c r="B32" s="197"/>
      <c r="C32" s="197"/>
      <c r="D32" s="197"/>
      <c r="E32" s="197"/>
      <c r="F32" s="197"/>
      <c r="G32" s="197"/>
    </row>
    <row r="33" spans="1:7" ht="14.45" customHeight="1" x14ac:dyDescent="0.25">
      <c r="A33" s="3" t="s">
        <v>446</v>
      </c>
      <c r="B33" s="194">
        <f>B9+B21</f>
        <v>524032451</v>
      </c>
      <c r="C33" s="194">
        <f t="shared" ref="C33:G33" si="6">C9+C21</f>
        <v>4547929.3900003731</v>
      </c>
      <c r="D33" s="194">
        <f t="shared" si="6"/>
        <v>528580380.39000034</v>
      </c>
      <c r="E33" s="194">
        <f t="shared" si="6"/>
        <v>348685947.56</v>
      </c>
      <c r="F33" s="194">
        <f t="shared" si="6"/>
        <v>348158118.12</v>
      </c>
      <c r="G33" s="194">
        <f t="shared" si="6"/>
        <v>179894432.83000034</v>
      </c>
    </row>
    <row r="34" spans="1:7" ht="14.45" customHeight="1" x14ac:dyDescent="0.25">
      <c r="A34" s="54"/>
      <c r="B34" s="198"/>
      <c r="C34" s="198"/>
      <c r="D34" s="198"/>
      <c r="E34" s="198"/>
      <c r="F34" s="198"/>
      <c r="G34" s="198"/>
    </row>
    <row r="36" spans="1:7" x14ac:dyDescent="0.25">
      <c r="E36" s="154"/>
      <c r="F36" s="1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2024-10-21T23:23:34Z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