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5_LDF\"/>
    </mc:Choice>
  </mc:AlternateContent>
  <xr:revisionPtr revIDLastSave="0" documentId="13_ncr:1_{E368F0C4-FFB3-4C61-90FE-F47A02F836AC}" xr6:coauthVersionLast="47" xr6:coauthVersionMax="47" xr10:uidLastSave="{00000000-0000-0000-0000-000000000000}"/>
  <bookViews>
    <workbookView xWindow="-120" yWindow="-120" windowWidth="29040" windowHeight="15720" tabRatio="805" firstSheet="2" activeTab="2" xr2:uid="{0997056E-72B7-4668-9232-7594B3306523}"/>
  </bookViews>
  <sheets>
    <sheet name="Formato 1" sheetId="2" state="hidden" r:id="rId1"/>
    <sheet name="Formato 2" sheetId="3" state="hidden" r:id="rId2"/>
    <sheet name="Formato 3" sheetId="4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 " sheetId="27" state="hidden" r:id="rId10"/>
    <sheet name="Formato 7 b)" sheetId="19" state="hidden" r:id="rId11"/>
    <sheet name="Formato 7 c) " sheetId="26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BC_2013" localSheetId="9">'[1]001'!$D$3:$D$208</definedName>
    <definedName name="BC_2013">'[2]001'!$D$3:$D$208</definedName>
    <definedName name="bc_2014" localSheetId="9">'[1]001'!$G$3:$G$208</definedName>
    <definedName name="bc_2014">'[2]001'!$G$3:$G$208</definedName>
    <definedName name="bc_2015" localSheetId="9">'[1]001'!$J$3:$J$208</definedName>
    <definedName name="bc_2015">'[2]001'!$J$3:$J$208</definedName>
    <definedName name="bc_2015a" localSheetId="9">'[1]001'!$I$3:$I$208</definedName>
    <definedName name="bc_2015a">'[2]001'!$I$3:$I$208</definedName>
    <definedName name="bc_2015c" localSheetId="9">'[1]001'!$H$3:$H$208</definedName>
    <definedName name="bc_2015c">'[2]001'!$H$3:$H$208</definedName>
    <definedName name="bc_2016" localSheetId="9">'[1]001'!$M$3:$M$208</definedName>
    <definedName name="bc_2016">'[2]001'!$M$3:$M$208</definedName>
    <definedName name="bc_2016a" localSheetId="9">'[1]001'!$L$3:$L$208</definedName>
    <definedName name="bc_2016a">'[2]001'!$L$3:$L$208</definedName>
    <definedName name="bc_2016c" localSheetId="9">'[1]001'!$K$3:$K$208</definedName>
    <definedName name="bc_2016c">'[2]001'!$K$3:$K$208</definedName>
    <definedName name="ENTE_PUBLICO">'[3]Info General'!$C$6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D28" i="27"/>
  <c r="C28" i="27"/>
  <c r="B28" i="27"/>
  <c r="G21" i="27"/>
  <c r="F21" i="27"/>
  <c r="E21" i="27"/>
  <c r="D21" i="27"/>
  <c r="C21" i="27"/>
  <c r="B21" i="27"/>
  <c r="C17" i="27"/>
  <c r="D17" i="27" s="1"/>
  <c r="E17" i="27" s="1"/>
  <c r="F17" i="27" s="1"/>
  <c r="G17" i="27" s="1"/>
  <c r="C14" i="27"/>
  <c r="D14" i="27" s="1"/>
  <c r="E14" i="27" s="1"/>
  <c r="F14" i="27" s="1"/>
  <c r="G14" i="27" s="1"/>
  <c r="C12" i="27"/>
  <c r="B7" i="27"/>
  <c r="A2" i="27"/>
  <c r="C7" i="27" l="1"/>
  <c r="C31" i="27" s="1"/>
  <c r="B31" i="27"/>
  <c r="D12" i="27"/>
  <c r="D7" i="27" l="1"/>
  <c r="D31" i="27" s="1"/>
  <c r="E12" i="27"/>
  <c r="E7" i="27" l="1"/>
  <c r="E31" i="27" s="1"/>
  <c r="F12" i="27"/>
  <c r="G35" i="26"/>
  <c r="F35" i="26"/>
  <c r="E35" i="26"/>
  <c r="D35" i="26"/>
  <c r="C35" i="26"/>
  <c r="B35" i="26"/>
  <c r="G27" i="26"/>
  <c r="F27" i="26"/>
  <c r="E27" i="26"/>
  <c r="D27" i="26"/>
  <c r="C27" i="26"/>
  <c r="B27" i="26"/>
  <c r="G20" i="26"/>
  <c r="F20" i="26"/>
  <c r="E20" i="26"/>
  <c r="D20" i="26"/>
  <c r="C20" i="26"/>
  <c r="B20" i="26"/>
  <c r="G6" i="26"/>
  <c r="F6" i="26"/>
  <c r="E6" i="26"/>
  <c r="D6" i="26"/>
  <c r="C6" i="26"/>
  <c r="B6" i="26"/>
  <c r="A2" i="26"/>
  <c r="B11" i="22"/>
  <c r="B9" i="22"/>
  <c r="B7" i="22"/>
  <c r="C14" i="19"/>
  <c r="D14" i="19" s="1"/>
  <c r="E14" i="19" s="1"/>
  <c r="F14" i="19" s="1"/>
  <c r="G14" i="19" s="1"/>
  <c r="B14" i="19"/>
  <c r="C16" i="19"/>
  <c r="D16" i="19" s="1"/>
  <c r="E16" i="19" s="1"/>
  <c r="F16" i="19" s="1"/>
  <c r="G16" i="19" s="1"/>
  <c r="F9" i="22"/>
  <c r="F7" i="22"/>
  <c r="C12" i="19"/>
  <c r="D12" i="19" s="1"/>
  <c r="E12" i="19" s="1"/>
  <c r="F12" i="19" s="1"/>
  <c r="G12" i="19" s="1"/>
  <c r="C11" i="19"/>
  <c r="D11" i="19" s="1"/>
  <c r="E11" i="19" s="1"/>
  <c r="F11" i="19" s="1"/>
  <c r="G11" i="19" s="1"/>
  <c r="C10" i="19"/>
  <c r="D10" i="19" s="1"/>
  <c r="E10" i="19" s="1"/>
  <c r="F10" i="19" s="1"/>
  <c r="G10" i="19" s="1"/>
  <c r="C9" i="19"/>
  <c r="D9" i="19" s="1"/>
  <c r="E9" i="19" s="1"/>
  <c r="F9" i="19" s="1"/>
  <c r="G9" i="19" s="1"/>
  <c r="C8" i="19"/>
  <c r="D8" i="19" s="1"/>
  <c r="E8" i="19" s="1"/>
  <c r="F8" i="19" s="1"/>
  <c r="G8" i="19" s="1"/>
  <c r="B30" i="26" l="1"/>
  <c r="C30" i="26"/>
  <c r="E30" i="26"/>
  <c r="D30" i="26"/>
  <c r="F30" i="26"/>
  <c r="G30" i="26"/>
  <c r="F7" i="27"/>
  <c r="F31" i="27" s="1"/>
  <c r="G12" i="27"/>
  <c r="G7" i="27" s="1"/>
  <c r="G31" i="27" s="1"/>
  <c r="G57" i="8"/>
  <c r="G56" i="8"/>
  <c r="F9" i="8"/>
  <c r="E9" i="8"/>
  <c r="D9" i="8"/>
  <c r="C9" i="8"/>
  <c r="B9" i="8"/>
  <c r="D31" i="10" l="1"/>
  <c r="G31" i="10" s="1"/>
  <c r="D30" i="10"/>
  <c r="G30" i="10" s="1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E21" i="10" s="1"/>
  <c r="D24" i="10"/>
  <c r="C24" i="10"/>
  <c r="C21" i="10" s="1"/>
  <c r="B24" i="10"/>
  <c r="B21" i="10" s="1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9" i="9"/>
  <c r="B9" i="9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C59" i="8"/>
  <c r="B59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57" i="7"/>
  <c r="G157" i="7" s="1"/>
  <c r="D156" i="7"/>
  <c r="G156" i="7" s="1"/>
  <c r="D155" i="7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E84" i="7" s="1"/>
  <c r="C85" i="7"/>
  <c r="B85" i="7"/>
  <c r="F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B9" i="7" s="1"/>
  <c r="D61" i="7"/>
  <c r="G61" i="7" s="1"/>
  <c r="D60" i="7"/>
  <c r="G60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F10" i="7"/>
  <c r="E10" i="7"/>
  <c r="C10" i="7"/>
  <c r="B10" i="7"/>
  <c r="G9" i="10" l="1"/>
  <c r="G33" i="10" s="1"/>
  <c r="G28" i="10"/>
  <c r="D21" i="10"/>
  <c r="B9" i="10"/>
  <c r="B33" i="10" s="1"/>
  <c r="C9" i="10"/>
  <c r="F21" i="10"/>
  <c r="E9" i="10"/>
  <c r="F9" i="10"/>
  <c r="D28" i="10"/>
  <c r="E9" i="9"/>
  <c r="F9" i="9"/>
  <c r="E43" i="9"/>
  <c r="D10" i="9"/>
  <c r="F43" i="9"/>
  <c r="D19" i="9"/>
  <c r="G9" i="8"/>
  <c r="D150" i="7"/>
  <c r="C84" i="7"/>
  <c r="E9" i="7"/>
  <c r="E159" i="7" s="1"/>
  <c r="G71" i="7"/>
  <c r="G133" i="7"/>
  <c r="B84" i="7"/>
  <c r="D137" i="7"/>
  <c r="F9" i="7"/>
  <c r="F159" i="7" s="1"/>
  <c r="D123" i="7"/>
  <c r="C9" i="7"/>
  <c r="D9" i="10"/>
  <c r="D33" i="10" s="1"/>
  <c r="C69" i="8"/>
  <c r="B69" i="8"/>
  <c r="F69" i="8"/>
  <c r="E69" i="8"/>
  <c r="G62" i="7"/>
  <c r="G58" i="7"/>
  <c r="G18" i="7"/>
  <c r="D10" i="7"/>
  <c r="C33" i="10"/>
  <c r="E33" i="10"/>
  <c r="F33" i="10"/>
  <c r="G21" i="10"/>
  <c r="G27" i="9"/>
  <c r="G61" i="9"/>
  <c r="G44" i="9"/>
  <c r="G43" i="9" s="1"/>
  <c r="G37" i="9"/>
  <c r="B76" i="9"/>
  <c r="C76" i="9"/>
  <c r="G72" i="9"/>
  <c r="G71" i="9" s="1"/>
  <c r="D44" i="9"/>
  <c r="G20" i="9"/>
  <c r="G19" i="9" s="1"/>
  <c r="G11" i="9"/>
  <c r="G10" i="9" s="1"/>
  <c r="D27" i="9"/>
  <c r="D37" i="9"/>
  <c r="D61" i="9"/>
  <c r="G54" i="9"/>
  <c r="G53" i="9" s="1"/>
  <c r="G59" i="8"/>
  <c r="D59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9" l="1"/>
  <c r="G9" i="9"/>
  <c r="D43" i="9"/>
  <c r="F76" i="9"/>
  <c r="E76" i="9"/>
  <c r="D69" i="8"/>
  <c r="G69" i="8" s="1"/>
  <c r="G9" i="7"/>
  <c r="G159" i="7" s="1"/>
  <c r="D9" i="7"/>
  <c r="G76" i="9"/>
  <c r="D84" i="7"/>
  <c r="G84" i="7"/>
  <c r="D76" i="9" l="1"/>
  <c r="D159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G29" i="19" l="1"/>
  <c r="E28" i="22"/>
  <c r="C28" i="22"/>
  <c r="G28" i="22"/>
  <c r="B28" i="22"/>
  <c r="D28" i="22"/>
  <c r="F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45" i="6"/>
  <c r="F37" i="6"/>
  <c r="F35" i="6"/>
  <c r="F41" i="6"/>
  <c r="E75" i="6"/>
  <c r="E67" i="6"/>
  <c r="E59" i="6"/>
  <c r="E54" i="6"/>
  <c r="E45" i="6"/>
  <c r="E37" i="6"/>
  <c r="E35" i="6"/>
  <c r="E41" i="6" s="1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65" i="6" l="1"/>
  <c r="F65" i="6"/>
  <c r="E65" i="6"/>
  <c r="E70" i="6" s="1"/>
  <c r="C57" i="5"/>
  <c r="C59" i="5" s="1"/>
  <c r="F79" i="2"/>
  <c r="E47" i="2"/>
  <c r="E79" i="2"/>
  <c r="E59" i="2"/>
  <c r="E81" i="2" s="1"/>
  <c r="F47" i="2"/>
  <c r="F59" i="2" s="1"/>
  <c r="K20" i="4"/>
  <c r="E20" i="4"/>
  <c r="I20" i="4"/>
  <c r="B41" i="6"/>
  <c r="B70" i="6" s="1"/>
  <c r="B65" i="6"/>
  <c r="G54" i="6"/>
  <c r="D65" i="6"/>
  <c r="D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F81" i="2" l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<sst xmlns="http://schemas.openxmlformats.org/spreadsheetml/2006/main" count="1084" uniqueCount="660">
  <si>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</si>
  <si>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</si>
  <si>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</si>
  <si>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</si>
  <si>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</si>
  <si>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</si>
  <si>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</si>
  <si>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</si>
  <si>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</si>
  <si>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</si>
  <si>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</si>
  <si>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</si>
  <si>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</si>
  <si>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</si>
  <si>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</si>
  <si>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</si>
  <si>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</si>
  <si>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</si>
  <si>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</si>
  <si>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</si>
  <si>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</si>
  <si>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</si>
  <si>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</si>
  <si>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</si>
  <si>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</si>
  <si>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</si>
  <si>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</si>
  <si>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</si>
  <si>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</si>
  <si>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</si>
  <si>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</si>
  <si>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</si>
  <si>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</si>
  <si>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</si>
  <si>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</si>
  <si>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</si>
  <si>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</si>
  <si>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</si>
  <si>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</si>
  <si>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</si>
  <si>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</si>
  <si>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</si>
  <si>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</si>
  <si>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</si>
  <si>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</si>
  <si>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</si>
  <si>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</si>
  <si>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</si>
  <si>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</si>
  <si>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</si>
  <si>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</si>
  <si>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</si>
  <si>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</si>
  <si>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</si>
  <si>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</si>
  <si>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</si>
  <si>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</si>
  <si>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</si>
  <si>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</si>
  <si>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</si>
  <si>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</si>
  <si>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</si>
  <si>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</si>
  <si>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</si>
  <si>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</si>
  <si>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</si>
  <si>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</si>
  <si>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</si>
  <si>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</si>
  <si>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</si>
  <si>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</si>
  <si>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</si>
  <si>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</si>
  <si>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</si>
  <si>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</si>
  <si>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</si>
  <si>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</si>
  <si>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</si>
  <si>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</si>
  <si>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</si>
  <si>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</si>
  <si>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</si>
  <si>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</si>
  <si>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</si>
  <si>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</si>
  <si>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</si>
  <si>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</si>
  <si>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</si>
  <si>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</si>
  <si>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</si>
  <si>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</si>
  <si>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</si>
  <si>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</si>
  <si>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</si>
  <si>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</si>
  <si>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</si>
  <si>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</si>
  <si>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</si>
  <si>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</si>
  <si>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</si>
  <si>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</si>
  <si>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</si>
  <si>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</si>
  <si>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</si>
  <si>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</si>
  <si>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</si>
  <si>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</si>
  <si>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</si>
  <si>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</si>
  <si>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</si>
  <si>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</si>
  <si>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</si>
  <si>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</si>
  <si>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</si>
  <si>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</si>
  <si>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</si>
  <si>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</si>
  <si>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</si>
  <si>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</si>
  <si>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</si>
  <si>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</si>
  <si>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</si>
  <si>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</si>
  <si>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</si>
  <si>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</si>
  <si>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</si>
  <si>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</si>
  <si>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</si>
  <si>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</si>
  <si>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</si>
  <si>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</si>
  <si>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</si>
  <si>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</si>
  <si>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</si>
  <si>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</si>
  <si>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</si>
  <si>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</si>
  <si>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</si>
  <si>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</si>
  <si>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</si>
  <si>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</si>
  <si>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</si>
  <si>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</si>
  <si>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</si>
  <si>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</si>
  <si>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</si>
  <si>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</si>
  <si>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</si>
  <si>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</si>
  <si>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</si>
  <si>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</si>
  <si>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</si>
  <si>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</si>
  <si>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</si>
  <si>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</si>
  <si>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</si>
  <si>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</si>
  <si>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</si>
  <si>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</si>
  <si>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</si>
  <si>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</si>
  <si>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</si>
  <si>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</si>
  <si>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</si>
  <si>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</si>
  <si>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</si>
  <si>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</si>
  <si>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</si>
  <si>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</si>
  <si>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</si>
  <si>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</si>
  <si>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</si>
  <si>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</si>
  <si>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</si>
  <si>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</si>
  <si>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</si>
  <si>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</si>
  <si>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</si>
  <si>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</si>
  <si>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</si>
  <si>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</si>
  <si>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</si>
  <si>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</si>
  <si>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</si>
  <si>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</si>
  <si>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</si>
  <si>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</si>
  <si>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</si>
  <si>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</si>
  <si>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</si>
  <si>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</si>
  <si>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</si>
  <si>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</si>
  <si>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</si>
  <si>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</si>
  <si>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</si>
  <si>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</si>
  <si>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</si>
  <si>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</si>
  <si>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</si>
  <si>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</si>
  <si>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</si>
  <si>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</si>
  <si>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</si>
  <si>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</si>
  <si>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</si>
  <si>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</si>
  <si>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</si>
  <si>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</si>
  <si>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</si>
  <si>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</si>
  <si>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</si>
  <si>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</si>
  <si>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</si>
  <si>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</si>
  <si>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</si>
  <si>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</si>
  <si>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</si>
  <si>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</si>
  <si>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</si>
  <si>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</si>
  <si>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</si>
  <si>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</si>
  <si>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</si>
  <si>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</si>
  <si>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</si>
  <si>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</si>
  <si>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</si>
  <si>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</si>
  <si>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</si>
  <si>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</si>
  <si>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</si>
  <si>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</si>
  <si>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</si>
  <si>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</si>
  <si>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</si>
  <si>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</si>
  <si>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</si>
  <si>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</si>
  <si>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</si>
  <si>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</si>
  <si>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</si>
  <si>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</si>
  <si>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</si>
  <si>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</si>
  <si>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</si>
  <si>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</si>
  <si>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</si>
  <si>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</si>
  <si>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</si>
  <si>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</si>
  <si>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</si>
  <si>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</si>
  <si>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</si>
  <si>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</si>
  <si>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</si>
  <si>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</si>
  <si>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</si>
  <si>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</si>
  <si>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</si>
  <si>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</si>
  <si>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</si>
  <si>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</si>
  <si>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</si>
  <si>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</si>
  <si>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</si>
  <si>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</si>
  <si>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</si>
  <si>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</si>
  <si>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</si>
  <si>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</si>
  <si>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</si>
  <si>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</si>
  <si>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</si>
  <si>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</si>
  <si>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</si>
  <si>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</si>
  <si>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</si>
  <si>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</si>
  <si>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</si>
  <si>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</si>
  <si>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</si>
  <si>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</si>
  <si>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</si>
  <si>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</si>
  <si>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</si>
  <si>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</si>
  <si>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</si>
  <si>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</si>
  <si>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</si>
  <si>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</si>
  <si>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</si>
  <si>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</si>
  <si>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</si>
  <si>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</si>
  <si>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</si>
  <si>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</si>
  <si>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</si>
  <si>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</si>
  <si>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</si>
  <si>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</si>
  <si>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</si>
  <si>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</si>
  <si>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</si>
  <si>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</si>
  <si>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</si>
  <si>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</si>
  <si>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</si>
  <si>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</si>
  <si>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</si>
  <si>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</si>
  <si>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</si>
  <si>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</si>
  <si>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</si>
  <si>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</si>
  <si>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</si>
  <si>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</si>
  <si>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</si>
  <si>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</si>
  <si>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</si>
  <si>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</si>
  <si>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</si>
  <si>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</si>
  <si>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</si>
  <si>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</si>
  <si>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</si>
  <si>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</si>
  <si>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</si>
  <si>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</si>
  <si>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</si>
  <si>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</si>
  <si>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</si>
  <si>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</si>
  <si>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</si>
  <si>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</si>
  <si>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</si>
  <si>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</si>
  <si>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</si>
  <si>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</si>
  <si>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</si>
  <si>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</si>
  <si>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</si>
  <si>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</si>
  <si>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</si>
  <si>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</si>
  <si>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</si>
  <si>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</si>
  <si>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</si>
  <si>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</si>
  <si>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</si>
  <si>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</si>
  <si>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</si>
  <si>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</si>
  <si>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</si>
  <si>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</si>
  <si>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</si>
  <si>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</si>
  <si>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</si>
  <si>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</si>
  <si>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</si>
  <si>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</si>
  <si>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</si>
  <si>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</si>
  <si>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</si>
  <si>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</si>
  <si>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</si>
  <si>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</si>
  <si>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</si>
  <si>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</si>
  <si>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</si>
  <si>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</si>
  <si>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</si>
  <si>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</si>
  <si>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</si>
  <si>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</si>
  <si>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</si>
  <si>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</si>
  <si>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</si>
  <si>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</si>
  <si>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</si>
  <si>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</si>
  <si>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</si>
  <si>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</si>
  <si>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</si>
  <si>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</si>
  <si>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</si>
  <si>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</si>
  <si>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</si>
  <si>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</si>
  <si>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</si>
  <si>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</si>
  <si>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</si>
  <si>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</si>
  <si>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</si>
  <si>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</si>
  <si>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</si>
  <si>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</si>
  <si>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</si>
  <si>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</si>
  <si>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</si>
  <si>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</si>
  <si>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</si>
  <si>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</si>
  <si>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</si>
  <si>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</si>
  <si>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</si>
  <si>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</si>
  <si>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</si>
  <si>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</si>
  <si>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</si>
  <si>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</si>
  <si>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</si>
  <si>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</si>
  <si>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</si>
  <si>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</si>
  <si>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</si>
  <si>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</si>
  <si>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</si>
  <si>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</si>
  <si>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</si>
  <si>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</si>
  <si>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</si>
  <si>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</si>
  <si>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</si>
  <si>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</si>
  <si>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</si>
  <si>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</si>
  <si>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</si>
  <si>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</si>
  <si>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</si>
  <si>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</si>
  <si>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</si>
  <si>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</si>
  <si>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</si>
  <si>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</si>
  <si>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</si>
  <si>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</si>
  <si>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</si>
  <si>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</si>
  <si>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</si>
  <si>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</si>
  <si>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</si>
  <si>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</si>
  <si>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</si>
  <si>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</si>
  <si>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</si>
  <si>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</si>
  <si>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</si>
  <si>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</si>
  <si>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</si>
  <si>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</si>
  <si>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</si>
  <si>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</si>
  <si>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</si>
  <si>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</si>
  <si>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</si>
  <si>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</si>
  <si>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</si>
  <si>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</si>
  <si>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</si>
  <si>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</si>
  <si>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</si>
  <si>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</si>
  <si>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</si>
  <si>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</si>
  <si>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</si>
  <si>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</si>
  <si>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</si>
  <si>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</si>
  <si>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</si>
  <si>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</si>
  <si>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</si>
  <si>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</si>
  <si>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</si>
  <si>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</si>
  <si>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</si>
  <si>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</si>
  <si>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</si>
  <si>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</si>
  <si>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</si>
  <si>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</si>
  <si>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</si>
  <si>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</si>
  <si>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</si>
  <si>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</si>
  <si>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</si>
  <si>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</si>
  <si>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</si>
  <si>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</si>
  <si>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</si>
  <si>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</si>
  <si>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</si>
  <si>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</si>
  <si>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</si>
  <si>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</si>
  <si>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</si>
  <si>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</si>
  <si>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</si>
  <si>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</si>
  <si>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</si>
  <si>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</si>
  <si>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</si>
  <si>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</si>
  <si>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</si>
  <si>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</si>
  <si>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</si>
  <si>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</si>
  <si>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</si>
  <si>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</si>
  <si>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</si>
  <si>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</si>
  <si>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</si>
  <si>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</si>
  <si>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</si>
  <si>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</si>
  <si>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</si>
  <si>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</si>
  <si>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</si>
  <si>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</si>
  <si>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</si>
  <si>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</si>
  <si>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</si>
  <si>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</si>
  <si>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</si>
  <si>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</si>
  <si>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</si>
  <si>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</si>
  <si>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</si>
  <si>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</si>
  <si>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</si>
  <si>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</si>
  <si>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</si>
  <si>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</si>
  <si>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</si>
  <si>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</si>
  <si>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</si>
  <si>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</si>
  <si>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</si>
  <si>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</si>
  <si>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</si>
  <si>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</si>
  <si>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</si>
  <si>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</si>
  <si>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</si>
  <si>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</si>
  <si>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</si>
  <si>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</si>
  <si>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</si>
  <si>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</si>
  <si>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</si>
  <si>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</si>
  <si>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</si>
  <si>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</si>
  <si>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</si>
  <si>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</si>
  <si>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</si>
  <si>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</si>
  <si>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</si>
  <si>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</si>
  <si>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</si>
  <si>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</si>
  <si>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</si>
  <si>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</si>
  <si>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</si>
  <si>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</si>
  <si>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</si>
  <si>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</si>
  <si>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</si>
  <si>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</si>
  <si>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</si>
  <si>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</si>
  <si>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</si>
  <si>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</si>
  <si>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</si>
  <si>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</si>
  <si>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</si>
  <si>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</si>
  <si>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</si>
  <si>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</si>
  <si>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</si>
  <si>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</si>
  <si>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</si>
  <si>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</si>
  <si>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</si>
  <si>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</si>
  <si>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</si>
  <si>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</si>
  <si>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</si>
  <si>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</si>
  <si>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</si>
  <si>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</si>
  <si>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</si>
  <si>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</si>
  <si>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</si>
  <si>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</si>
  <si>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</si>
  <si>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</si>
  <si>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</si>
  <si>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</si>
  <si>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</si>
  <si>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</si>
  <si>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</si>
  <si>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</si>
  <si>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</si>
  <si>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</si>
  <si>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</si>
  <si>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</si>
  <si>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</si>
  <si>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</si>
  <si>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</si>
  <si>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</si>
  <si>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</si>
  <si>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</si>
  <si>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</si>
  <si>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</si>
  <si>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</si>
  <si>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</si>
  <si>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</si>
  <si>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</si>
  <si>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</si>
  <si>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2026 (d)</t>
  </si>
  <si>
    <t>2027 (d)</t>
  </si>
  <si>
    <t>2028 (d)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</si>
  <si>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</si>
  <si>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</si>
  <si>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</si>
  <si>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</si>
  <si>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</si>
  <si>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ND</t>
  </si>
  <si>
    <t>Valuaciones Actuariales del Norte, S. C.</t>
  </si>
  <si>
    <t>NA</t>
  </si>
  <si>
    <t>Al 31 de Diciembre de 2023 y al 31 de Diciembre de 2024 (b)</t>
  </si>
  <si>
    <t>Del 1 de Enero al 31 de Diciembre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</si>
  <si>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</si>
  <si>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</si>
  <si>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</si>
  <si>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</si>
  <si>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</si>
  <si>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</si>
  <si>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</si>
  <si>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</si>
  <si>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</si>
  <si>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</si>
  <si>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</si>
  <si>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</si>
  <si>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</si>
  <si>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</si>
  <si>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2029 (d)</t>
  </si>
  <si>
    <t>Año en Cuestión 2025
(de iniciativa de Ley) (c)</t>
  </si>
  <si>
    <t>2026(d)</t>
  </si>
  <si>
    <t>2030 (d)</t>
  </si>
  <si>
    <t>Año del Ejercicio Vigente 2024 (d)</t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</si>
  <si>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</si>
  <si>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</si>
  <si>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(PESOS)
(CIFRAS NOMINALES)</t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</si>
  <si>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</si>
  <si>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2030  (d)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</si>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</sst>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167" fontId="0" fillId="0" borderId="14" xfId="1" applyNumberFormat="1" applyFont="1" applyBorder="1" applyAlignment="1"/>
    <xf numFmtId="43" fontId="0" fillId="0" borderId="14" xfId="1" applyFont="1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vertical="top"/>
      <protection locked="0"/>
    </xf>
    <xf numFmtId="3" fontId="0" fillId="0" borderId="14" xfId="0" applyNumberFormat="1" applyBorder="1" applyAlignment="1" applyProtection="1">
      <alignment vertical="top"/>
      <protection locked="0"/>
    </xf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10" fontId="0" fillId="0" borderId="14" xfId="4" applyNumberFormat="1" applyFont="1" applyBorder="1" applyAlignment="1"/>
    <xf numFmtId="0" fontId="0" fillId="0" borderId="14" xfId="0" applyBorder="1" applyAlignment="1">
      <alignment horizontal="right" wrapText="1"/>
    </xf>
    <xf numFmtId="2" fontId="0" fillId="0" borderId="14" xfId="1" applyNumberFormat="1" applyFon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Millares 7" xfId="10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gresogto.gob.mx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ucedo\AppData\Local\Microsoft\Windows\INetCache\Content.Outlook\5UDTURXS\0361_IDF_PLGT_000_2403.xlsx" TargetMode="External"/><Relationship Id="rId1" Type="http://schemas.openxmlformats.org/officeDocument/2006/relationships/externalLinkPath" Target="/Users/psaucedo/AppData/Local/Microsoft/Windows/INetCache/Content.Outlook/5UDTURXS/0361_IDF_PLGT_000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 refreshError="1">
        <row r="2">
          <cell r="A2" t="str">
            <v>Poder Legislativo del Estado de Guanajuato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6.42578125" customWidth="1"/>
    <col min="2" max="2" width="17.28515625" customWidth="1"/>
    <col min="3" max="3" width="17.42578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06" t="s">
        <v>585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631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101510155.36</v>
      </c>
      <c r="C9" s="46">
        <f>SUM(C10:C16)</f>
        <v>150349987.09</v>
      </c>
      <c r="D9" s="45" t="s">
        <v>10</v>
      </c>
      <c r="E9" s="46">
        <f>SUM(E10:E18)</f>
        <v>36442170.190000005</v>
      </c>
      <c r="F9" s="46">
        <f>SUM(F10:F18)</f>
        <v>36983560.340000004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5007228.68</v>
      </c>
      <c r="F10" s="46">
        <v>8633292.5700000003</v>
      </c>
    </row>
    <row r="11" spans="1:6" x14ac:dyDescent="0.25">
      <c r="A11" s="47" t="s">
        <v>13</v>
      </c>
      <c r="B11" s="46">
        <v>74540264.439999998</v>
      </c>
      <c r="C11" s="46">
        <v>75559025.560000002</v>
      </c>
      <c r="D11" s="47" t="s">
        <v>14</v>
      </c>
      <c r="E11" s="46">
        <v>9126869.4800000004</v>
      </c>
      <c r="F11" s="46">
        <v>1373331.06</v>
      </c>
    </row>
    <row r="12" spans="1:6" x14ac:dyDescent="0.25">
      <c r="A12" s="47" t="s">
        <v>15</v>
      </c>
      <c r="B12" s="46">
        <v>5652421.9400000004</v>
      </c>
      <c r="C12" s="46">
        <v>7187358.5</v>
      </c>
      <c r="D12" s="47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10999999</v>
      </c>
      <c r="C13" s="46">
        <v>19299999.940000001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9999.99</v>
      </c>
    </row>
    <row r="15" spans="1:6" x14ac:dyDescent="0.25">
      <c r="A15" s="47" t="s">
        <v>21</v>
      </c>
      <c r="B15" s="46">
        <v>10317469.98</v>
      </c>
      <c r="C15" s="46">
        <v>48303603.090000004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22267071.190000001</v>
      </c>
      <c r="F16" s="46">
        <v>26966577.719999999</v>
      </c>
    </row>
    <row r="17" spans="1:6" x14ac:dyDescent="0.25">
      <c r="A17" s="45" t="s">
        <v>25</v>
      </c>
      <c r="B17" s="46">
        <f>SUM(B18:B24)</f>
        <v>1612730.36</v>
      </c>
      <c r="C17" s="46">
        <f>SUM(C18:C24)</f>
        <v>1173712.56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41000.839999999997</v>
      </c>
      <c r="F18" s="46">
        <v>359</v>
      </c>
    </row>
    <row r="19" spans="1:6" x14ac:dyDescent="0.25">
      <c r="A19" s="47" t="s">
        <v>29</v>
      </c>
      <c r="B19" s="46">
        <v>11723.86</v>
      </c>
      <c r="C19" s="46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1595724.56</v>
      </c>
      <c r="C20" s="46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0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5281.94</v>
      </c>
      <c r="C22" s="46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1027848.82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1027848.82</v>
      </c>
      <c r="C26" s="46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2119431.0499999998</v>
      </c>
      <c r="C37" s="46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-297907.5</v>
      </c>
      <c r="C39" s="46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736326</v>
      </c>
      <c r="C42" s="46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106708584.08999999</v>
      </c>
      <c r="C47" s="4">
        <f>C9+C17+C25+C31+C37+C38+C41</f>
        <v>156138080.75</v>
      </c>
      <c r="D47" s="2" t="s">
        <v>84</v>
      </c>
      <c r="E47" s="4">
        <f>E9+E19+E23+E26+E27+E31+E38+E42</f>
        <v>36442170.190000005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836103031.55999994</v>
      </c>
      <c r="C52" s="46">
        <v>825788097.75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157649420.05000001</v>
      </c>
      <c r="C53" s="46">
        <v>152518744.44999999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17631912.52</v>
      </c>
      <c r="C54" s="46">
        <v>16463191.890000001</v>
      </c>
      <c r="D54" s="45" t="s">
        <v>96</v>
      </c>
      <c r="E54" s="46">
        <v>4322603.96</v>
      </c>
      <c r="F54" s="46">
        <v>32108842.780000001</v>
      </c>
    </row>
    <row r="55" spans="1:6" x14ac:dyDescent="0.25">
      <c r="A55" s="45" t="s">
        <v>97</v>
      </c>
      <c r="B55" s="46">
        <v>-405836164.75999999</v>
      </c>
      <c r="C55" s="46">
        <v>-359672026.72000003</v>
      </c>
      <c r="D55" s="49" t="s">
        <v>98</v>
      </c>
      <c r="E55" s="46">
        <v>10243032.66</v>
      </c>
      <c r="F55" s="46">
        <v>16579586.789999999</v>
      </c>
    </row>
    <row r="56" spans="1:6" x14ac:dyDescent="0.25">
      <c r="A56" s="45" t="s">
        <v>99</v>
      </c>
      <c r="B56" s="46">
        <v>12000</v>
      </c>
      <c r="C56" s="46">
        <v>12000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14565636.620000001</v>
      </c>
      <c r="F57" s="4">
        <f>SUM(F50:F55)</f>
        <v>48688429.57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51007806.810000002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605560199.36999989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712268783.45999992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109</v>
      </c>
      <c r="E65" s="46">
        <v>690250996.39999998</v>
      </c>
      <c r="F65" s="46">
        <v>690250996.39999998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-28990019.750000004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46">
        <v>-44210159.850000001</v>
      </c>
      <c r="F69" s="46">
        <v>-44685683.270000003</v>
      </c>
    </row>
    <row r="70" spans="1:6" x14ac:dyDescent="0.25">
      <c r="A70" s="52"/>
      <c r="B70" s="44"/>
      <c r="C70" s="44"/>
      <c r="D70" s="45" t="s">
        <v>113</v>
      </c>
      <c r="E70" s="46">
        <v>16907719.309999999</v>
      </c>
      <c r="F70" s="46">
        <v>61698364.289999999</v>
      </c>
    </row>
    <row r="71" spans="1:6" x14ac:dyDescent="0.25">
      <c r="A71" s="52"/>
      <c r="B71" s="44"/>
      <c r="C71" s="44"/>
      <c r="D71" s="45" t="s">
        <v>114</v>
      </c>
      <c r="E71" s="46">
        <v>12783.36</v>
      </c>
      <c r="F71" s="46">
        <v>12783.36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-1700362.57</v>
      </c>
      <c r="F73" s="46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661260976.64999998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712268783.46000004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2CE-83AC-48BA-AE67-444B9AE1D995}">
  <sheetPr>
    <outlinePr summaryBelow="0"/>
  </sheetPr>
  <dimension ref="A1:G37"/>
  <sheetViews>
    <sheetView showGridLines="0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18.75" x14ac:dyDescent="0.25">
      <c r="A3" s="204" t="s">
        <v>448</v>
      </c>
      <c r="B3" s="205"/>
      <c r="C3" s="205"/>
      <c r="D3" s="205"/>
      <c r="E3" s="205"/>
      <c r="F3" s="205"/>
      <c r="G3" s="206"/>
    </row>
    <row r="4" spans="1:7" ht="15.75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15.75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35" t="s">
        <v>574</v>
      </c>
      <c r="B6" s="7" t="s">
        <v>648</v>
      </c>
      <c r="C6" s="32" t="s">
        <v>620</v>
      </c>
      <c r="D6" s="32" t="s">
        <v>621</v>
      </c>
      <c r="E6" s="32" t="s">
        <v>622</v>
      </c>
      <c r="F6" s="32" t="s">
        <v>647</v>
      </c>
      <c r="G6" s="32" t="s">
        <v>656</v>
      </c>
    </row>
    <row r="7" spans="1:7" ht="15.75" customHeight="1" x14ac:dyDescent="0.25">
      <c r="A7" s="26" t="s">
        <v>558</v>
      </c>
      <c r="B7" s="115">
        <f>SUM(B8:B19)</f>
        <v>768995078</v>
      </c>
      <c r="C7" s="115">
        <f t="shared" ref="C7:G7" si="0">SUM(C8:C19)</f>
        <v>792064930.34000003</v>
      </c>
      <c r="D7" s="115">
        <f t="shared" si="0"/>
        <v>815826878.25020003</v>
      </c>
      <c r="E7" s="115">
        <f t="shared" si="0"/>
        <v>840301684.59770596</v>
      </c>
      <c r="F7" s="115">
        <f t="shared" si="0"/>
        <v>865510735.13563716</v>
      </c>
      <c r="G7" s="115">
        <f t="shared" si="0"/>
        <v>891476057.18970633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10036912</v>
      </c>
      <c r="C12" s="74">
        <f>+B12+(B12*0.03)</f>
        <v>10338019.359999999</v>
      </c>
      <c r="D12" s="74">
        <f>+C12+(C12*0.03)</f>
        <v>10648159.9408</v>
      </c>
      <c r="E12" s="74">
        <f>+D12+(D12*0.03)</f>
        <v>10967604.739024</v>
      </c>
      <c r="F12" s="74">
        <f>+E12+(E12*0.03)</f>
        <v>11296632.88119472</v>
      </c>
      <c r="G12" s="74">
        <f>+F12+(F12*0.03)</f>
        <v>11635531.867630562</v>
      </c>
    </row>
    <row r="13" spans="1:7" x14ac:dyDescent="0.25">
      <c r="A13" s="57" t="s">
        <v>562</v>
      </c>
      <c r="B13" s="74"/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491</v>
      </c>
      <c r="B14" s="74">
        <v>2357000</v>
      </c>
      <c r="C14" s="74">
        <f>+B14+(B14*0.03)</f>
        <v>2427710</v>
      </c>
      <c r="D14" s="74">
        <f>+C14+(C14*0.03)</f>
        <v>2500541.2999999998</v>
      </c>
      <c r="E14" s="74">
        <f>+D14+(D14*0.03)</f>
        <v>2575557.5389999999</v>
      </c>
      <c r="F14" s="74">
        <f>+E14+(E14*0.03)</f>
        <v>2652824.26517</v>
      </c>
      <c r="G14" s="74">
        <f>+F14+(F14*0.03)</f>
        <v>2732408.9931251002</v>
      </c>
    </row>
    <row r="15" spans="1:7" x14ac:dyDescent="0.25">
      <c r="A15" s="57" t="s">
        <v>492</v>
      </c>
      <c r="B15" s="74"/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/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756601166</v>
      </c>
      <c r="C17" s="74">
        <f>+B17+(B17*0.03)</f>
        <v>779299200.98000002</v>
      </c>
      <c r="D17" s="74">
        <f>+C17+(C17*0.03)</f>
        <v>802678177.00940001</v>
      </c>
      <c r="E17" s="74">
        <f>+D17+(D17*0.03)</f>
        <v>826758522.319682</v>
      </c>
      <c r="F17" s="74">
        <f>+E17+(E17*0.03)</f>
        <v>851561277.98927248</v>
      </c>
      <c r="G17" s="74">
        <f>+F17+(F17*0.03)</f>
        <v>877108116.32895064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768995078</v>
      </c>
      <c r="C31" s="115">
        <f t="shared" ref="C31:G31" si="3">C21+C7+C28</f>
        <v>792064930.34000003</v>
      </c>
      <c r="D31" s="115">
        <f t="shared" si="3"/>
        <v>815826878.25020003</v>
      </c>
      <c r="E31" s="115">
        <f t="shared" si="3"/>
        <v>840301684.59770596</v>
      </c>
      <c r="F31" s="115">
        <f t="shared" si="3"/>
        <v>865510735.13563716</v>
      </c>
      <c r="G31" s="115">
        <f t="shared" si="3"/>
        <v>891476057.18970633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CC25CD70-834A-4D06-AB56-3645AB86FF7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467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5" t="s">
        <v>574</v>
      </c>
      <c r="B6" s="7" t="s">
        <v>648</v>
      </c>
      <c r="C6" s="32" t="s">
        <v>649</v>
      </c>
      <c r="D6" s="32" t="s">
        <v>621</v>
      </c>
      <c r="E6" s="32" t="s">
        <v>622</v>
      </c>
      <c r="F6" s="32" t="s">
        <v>647</v>
      </c>
      <c r="G6" s="32" t="s">
        <v>650</v>
      </c>
    </row>
    <row r="7" spans="1:7" ht="15.75" customHeight="1" x14ac:dyDescent="0.25">
      <c r="A7" s="26" t="s">
        <v>469</v>
      </c>
      <c r="B7" s="115">
        <f t="shared" ref="B7:G7" si="0">SUM(B8:B16)</f>
        <v>768995078</v>
      </c>
      <c r="C7" s="115">
        <f t="shared" si="0"/>
        <v>792064930.34000003</v>
      </c>
      <c r="D7" s="115">
        <f t="shared" si="0"/>
        <v>815826878.25020003</v>
      </c>
      <c r="E7" s="115">
        <f t="shared" si="0"/>
        <v>840301684.59770608</v>
      </c>
      <c r="F7" s="115">
        <f t="shared" si="0"/>
        <v>865510735.13563728</v>
      </c>
      <c r="G7" s="115">
        <f t="shared" si="0"/>
        <v>891476057.18970633</v>
      </c>
    </row>
    <row r="8" spans="1:7" x14ac:dyDescent="0.25">
      <c r="A8" s="57" t="s">
        <v>575</v>
      </c>
      <c r="B8" s="74">
        <v>530930805</v>
      </c>
      <c r="C8" s="74">
        <f t="shared" ref="C8:G14" si="1">+B8*1.03</f>
        <v>546858729.14999998</v>
      </c>
      <c r="D8" s="74">
        <f t="shared" si="1"/>
        <v>563264491.02450001</v>
      </c>
      <c r="E8" s="74">
        <f t="shared" si="1"/>
        <v>580162425.75523508</v>
      </c>
      <c r="F8" s="74">
        <f t="shared" si="1"/>
        <v>597567298.52789211</v>
      </c>
      <c r="G8" s="74">
        <f t="shared" si="1"/>
        <v>615494317.48372889</v>
      </c>
    </row>
    <row r="9" spans="1:7" ht="15.75" customHeight="1" x14ac:dyDescent="0.25">
      <c r="A9" s="57" t="s">
        <v>576</v>
      </c>
      <c r="B9" s="74">
        <v>23286617</v>
      </c>
      <c r="C9" s="74">
        <f t="shared" si="1"/>
        <v>23985215.510000002</v>
      </c>
      <c r="D9" s="74">
        <f t="shared" si="1"/>
        <v>24704771.975300003</v>
      </c>
      <c r="E9" s="74">
        <f t="shared" si="1"/>
        <v>25445915.134559002</v>
      </c>
      <c r="F9" s="74">
        <f t="shared" si="1"/>
        <v>26209292.588595774</v>
      </c>
      <c r="G9" s="74">
        <f t="shared" si="1"/>
        <v>26995571.366253648</v>
      </c>
    </row>
    <row r="10" spans="1:7" x14ac:dyDescent="0.25">
      <c r="A10" s="57" t="s">
        <v>472</v>
      </c>
      <c r="B10" s="74">
        <v>159431399</v>
      </c>
      <c r="C10" s="74">
        <f t="shared" si="1"/>
        <v>164214340.97</v>
      </c>
      <c r="D10" s="74">
        <f t="shared" si="1"/>
        <v>169140771.19910002</v>
      </c>
      <c r="E10" s="74">
        <f t="shared" si="1"/>
        <v>174214994.33507302</v>
      </c>
      <c r="F10" s="74">
        <f t="shared" si="1"/>
        <v>179441444.16512522</v>
      </c>
      <c r="G10" s="74">
        <f t="shared" si="1"/>
        <v>184824687.49007899</v>
      </c>
    </row>
    <row r="11" spans="1:7" x14ac:dyDescent="0.25">
      <c r="A11" s="57" t="s">
        <v>473</v>
      </c>
      <c r="B11" s="74">
        <v>38743287</v>
      </c>
      <c r="C11" s="74">
        <f t="shared" si="1"/>
        <v>39905585.609999999</v>
      </c>
      <c r="D11" s="74">
        <f t="shared" si="1"/>
        <v>41102753.178300001</v>
      </c>
      <c r="E11" s="74">
        <f t="shared" si="1"/>
        <v>42335835.773649</v>
      </c>
      <c r="F11" s="74">
        <f t="shared" si="1"/>
        <v>43605910.846858472</v>
      </c>
      <c r="G11" s="74">
        <f t="shared" si="1"/>
        <v>44914088.172264226</v>
      </c>
    </row>
    <row r="12" spans="1:7" x14ac:dyDescent="0.25">
      <c r="A12" s="57" t="s">
        <v>577</v>
      </c>
      <c r="B12" s="74">
        <v>4209058</v>
      </c>
      <c r="C12" s="74">
        <f t="shared" si="1"/>
        <v>4335329.74</v>
      </c>
      <c r="D12" s="74">
        <f t="shared" si="1"/>
        <v>4465389.6322000008</v>
      </c>
      <c r="E12" s="74">
        <f t="shared" si="1"/>
        <v>4599351.3211660013</v>
      </c>
      <c r="F12" s="74">
        <f t="shared" si="1"/>
        <v>4737331.8608009815</v>
      </c>
      <c r="G12" s="74">
        <f t="shared" si="1"/>
        <v>4879451.8166250112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f>10036912+2357000</f>
        <v>12393912</v>
      </c>
      <c r="C14" s="74">
        <f t="shared" si="1"/>
        <v>12765729.359999999</v>
      </c>
      <c r="D14" s="74">
        <f t="shared" si="1"/>
        <v>13148701.240799999</v>
      </c>
      <c r="E14" s="74">
        <f t="shared" si="1"/>
        <v>13543162.278023999</v>
      </c>
      <c r="F14" s="74">
        <f t="shared" si="1"/>
        <v>13949457.146364719</v>
      </c>
      <c r="G14" s="74">
        <f t="shared" si="1"/>
        <v>14367940.860755662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f t="shared" ref="C16:G16" si="2">+B16*1.03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3">SUM(C19:C27)</f>
        <v>0</v>
      </c>
      <c r="D18" s="115">
        <f t="shared" si="3"/>
        <v>0</v>
      </c>
      <c r="E18" s="115">
        <f t="shared" si="3"/>
        <v>0</v>
      </c>
      <c r="F18" s="115">
        <f t="shared" si="3"/>
        <v>0</v>
      </c>
      <c r="G18" s="115">
        <f t="shared" si="3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768995078</v>
      </c>
      <c r="C29" s="115">
        <f t="shared" ref="C29:G29" si="4">C18+C7</f>
        <v>792064930.34000003</v>
      </c>
      <c r="D29" s="115">
        <f t="shared" si="4"/>
        <v>815826878.25020003</v>
      </c>
      <c r="E29" s="115">
        <f t="shared" si="4"/>
        <v>840301684.59770608</v>
      </c>
      <c r="F29" s="115">
        <f t="shared" si="4"/>
        <v>865510735.13563728</v>
      </c>
      <c r="G29" s="115">
        <f t="shared" si="4"/>
        <v>891476057.18970633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3 B15:G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8DC8-721A-4610-90C8-BFEE16D0E77F}">
  <sheetPr>
    <outlinePr summaryBelow="0"/>
  </sheetPr>
  <dimension ref="A1:G39"/>
  <sheetViews>
    <sheetView showGridLines="0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79.85546875" customWidth="1"/>
    <col min="2" max="2" width="23.5703125" customWidth="1"/>
    <col min="3" max="3" width="22.5703125" customWidth="1"/>
    <col min="4" max="4" width="22.42578125" customWidth="1"/>
    <col min="5" max="5" width="23.42578125" customWidth="1"/>
    <col min="6" max="6" width="26.28515625" customWidth="1"/>
    <col min="7" max="7" width="19.5703125" bestFit="1" customWidth="1"/>
  </cols>
  <sheetData>
    <row r="1" spans="1:7" ht="31.9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20.45" customHeight="1" x14ac:dyDescent="0.25">
      <c r="A3" s="204" t="s">
        <v>483</v>
      </c>
      <c r="B3" s="205"/>
      <c r="C3" s="205"/>
      <c r="D3" s="205"/>
      <c r="E3" s="205"/>
      <c r="F3" s="205"/>
      <c r="G3" s="206"/>
    </row>
    <row r="4" spans="1:7" ht="33" customHeight="1" x14ac:dyDescent="0.25">
      <c r="A4" s="219" t="s">
        <v>654</v>
      </c>
      <c r="B4" s="220"/>
      <c r="C4" s="220"/>
      <c r="D4" s="220"/>
      <c r="E4" s="220"/>
      <c r="F4" s="220"/>
      <c r="G4" s="221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655</v>
      </c>
    </row>
    <row r="6" spans="1:7" ht="15.75" customHeight="1" x14ac:dyDescent="0.25">
      <c r="A6" s="26" t="s">
        <v>452</v>
      </c>
      <c r="B6" s="115">
        <f>SUM(B7:B18)</f>
        <v>674585506.78999996</v>
      </c>
      <c r="C6" s="115">
        <f t="shared" ref="C6:G6" si="0">SUM(C7:C18)</f>
        <v>698201661.80999994</v>
      </c>
      <c r="D6" s="115">
        <f t="shared" si="0"/>
        <v>653536812.91999996</v>
      </c>
      <c r="E6" s="115">
        <f t="shared" si="0"/>
        <v>672093094.13999999</v>
      </c>
      <c r="F6" s="115">
        <f t="shared" si="0"/>
        <v>720653719.80999994</v>
      </c>
      <c r="G6" s="115">
        <f t="shared" si="0"/>
        <v>733778419.37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9385652.7200000007</v>
      </c>
      <c r="C11" s="74">
        <v>6270960.1600000001</v>
      </c>
      <c r="D11" s="74">
        <v>4570656.76</v>
      </c>
      <c r="E11" s="74">
        <v>7329118.1299999999</v>
      </c>
      <c r="F11" s="74">
        <v>11425099.66</v>
      </c>
      <c r="G11" s="74">
        <v>11851938.73</v>
      </c>
    </row>
    <row r="12" spans="1:7" x14ac:dyDescent="0.25">
      <c r="A12" s="57" t="s">
        <v>562</v>
      </c>
      <c r="B12" s="74">
        <v>0</v>
      </c>
      <c r="C12" s="74">
        <v>0</v>
      </c>
      <c r="D12" s="74"/>
      <c r="E12" s="74"/>
      <c r="F12" s="74"/>
      <c r="G12" s="74"/>
    </row>
    <row r="13" spans="1:7" x14ac:dyDescent="0.25">
      <c r="A13" s="58" t="s">
        <v>491</v>
      </c>
      <c r="B13" s="74">
        <v>1532488.67</v>
      </c>
      <c r="C13" s="74">
        <v>348743.65</v>
      </c>
      <c r="D13" s="74">
        <v>1587926.16</v>
      </c>
      <c r="E13" s="74">
        <v>1896680.01</v>
      </c>
      <c r="F13" s="74">
        <v>2405989.02</v>
      </c>
      <c r="G13" s="74">
        <v>2188152.64</v>
      </c>
    </row>
    <row r="14" spans="1:7" x14ac:dyDescent="0.25">
      <c r="A14" s="57" t="s">
        <v>492</v>
      </c>
      <c r="B14" s="74">
        <v>0</v>
      </c>
      <c r="C14" s="74">
        <v>0</v>
      </c>
      <c r="D14" s="74"/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/>
      <c r="E15" s="74"/>
      <c r="F15" s="74"/>
      <c r="G15" s="74"/>
    </row>
    <row r="16" spans="1:7" x14ac:dyDescent="0.25">
      <c r="A16" s="57" t="s">
        <v>494</v>
      </c>
      <c r="B16" s="74">
        <v>663667365.39999998</v>
      </c>
      <c r="C16" s="74">
        <v>691581958</v>
      </c>
      <c r="D16" s="74">
        <v>647378230</v>
      </c>
      <c r="E16" s="74">
        <v>662867296</v>
      </c>
      <c r="F16" s="74">
        <v>706239924.97000003</v>
      </c>
      <c r="G16" s="74">
        <v>719738328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582706.16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742013.02</v>
      </c>
      <c r="C20" s="115">
        <f t="shared" ref="C20:G20" si="1">SUM(C21:C25)</f>
        <v>0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0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742013.02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36692665.539999999</v>
      </c>
      <c r="C27" s="115">
        <f t="shared" ref="C27:G27" si="2">SUM(C28)</f>
        <v>13723907.960000001</v>
      </c>
      <c r="D27" s="115">
        <f t="shared" si="2"/>
        <v>37155591.039999999</v>
      </c>
      <c r="E27" s="115">
        <f t="shared" si="2"/>
        <v>28017713.800000001</v>
      </c>
      <c r="F27" s="115">
        <f t="shared" si="2"/>
        <v>20351581.84</v>
      </c>
      <c r="G27" s="115">
        <f t="shared" si="2"/>
        <v>29129619.960000001</v>
      </c>
    </row>
    <row r="28" spans="1:7" x14ac:dyDescent="0.25">
      <c r="A28" s="57" t="s">
        <v>289</v>
      </c>
      <c r="B28" s="75">
        <v>36692665.539999999</v>
      </c>
      <c r="C28" s="75">
        <v>13723907.960000001</v>
      </c>
      <c r="D28" s="75">
        <v>37155591.039999999</v>
      </c>
      <c r="E28" s="75">
        <v>28017713.800000001</v>
      </c>
      <c r="F28" s="75">
        <v>20351581.84</v>
      </c>
      <c r="G28" s="75">
        <v>29129619.960000001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712020185.3499999</v>
      </c>
      <c r="C30" s="115">
        <f>C20+C6+C27</f>
        <v>711925569.76999998</v>
      </c>
      <c r="D30" s="115">
        <f>D20+D6+D27</f>
        <v>690692403.95999992</v>
      </c>
      <c r="E30" s="115">
        <f t="shared" ref="E30" si="3">E20+E6+E27</f>
        <v>700110807.93999994</v>
      </c>
      <c r="F30" s="115">
        <f>F20+F6+F27</f>
        <v>741005301.64999998</v>
      </c>
      <c r="G30" s="115">
        <f>G20+G6+G27</f>
        <v>762908039.33000004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36692665.539999999</v>
      </c>
      <c r="C33" s="87">
        <v>13723907.960000001</v>
      </c>
      <c r="D33" s="87">
        <v>37155591.039999999</v>
      </c>
      <c r="E33" s="87">
        <v>28017713.800000001</v>
      </c>
      <c r="F33" s="87">
        <v>20351581.84</v>
      </c>
      <c r="G33" s="87">
        <v>29129619.960000001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140" t="s">
        <v>504</v>
      </c>
      <c r="B35" s="87">
        <f>+B33+B34</f>
        <v>36692665.539999999</v>
      </c>
      <c r="C35" s="87">
        <f t="shared" ref="C35:F35" si="4">+C33+C34</f>
        <v>13723907.960000001</v>
      </c>
      <c r="D35" s="87">
        <f t="shared" si="4"/>
        <v>37155591.039999999</v>
      </c>
      <c r="E35" s="87">
        <f t="shared" si="4"/>
        <v>28017713.800000001</v>
      </c>
      <c r="F35" s="87">
        <f t="shared" si="4"/>
        <v>20351581.84</v>
      </c>
      <c r="G35" s="87">
        <f>+G33+G34</f>
        <v>29129619.960000001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57DEBA47-66BA-4969-BCB4-1D5D9E0F98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508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651</v>
      </c>
    </row>
    <row r="6" spans="1:7" ht="15.75" customHeight="1" x14ac:dyDescent="0.25">
      <c r="A6" s="26" t="s">
        <v>469</v>
      </c>
      <c r="B6" s="115">
        <f t="shared" ref="B6:G6" si="0">SUM(B7:B15)</f>
        <v>746914413.13999999</v>
      </c>
      <c r="C6" s="115">
        <f t="shared" si="0"/>
        <v>678920594.19999993</v>
      </c>
      <c r="D6" s="115">
        <f t="shared" si="0"/>
        <v>661528901.78999984</v>
      </c>
      <c r="E6" s="115">
        <f t="shared" si="0"/>
        <v>682059901.95000005</v>
      </c>
      <c r="F6" s="115">
        <f t="shared" si="0"/>
        <v>720594056.07000005</v>
      </c>
      <c r="G6" s="115">
        <f t="shared" si="0"/>
        <v>748376466.3499999</v>
      </c>
    </row>
    <row r="7" spans="1:7" x14ac:dyDescent="0.25">
      <c r="A7" s="57" t="s">
        <v>575</v>
      </c>
      <c r="B7" s="74">
        <f>443787756.56-B18</f>
        <v>443134618.70999998</v>
      </c>
      <c r="C7" s="74">
        <v>452179734</v>
      </c>
      <c r="D7" s="74">
        <v>456006035</v>
      </c>
      <c r="E7" s="74">
        <v>469686217</v>
      </c>
      <c r="F7" s="74">
        <f>496500184.13-F18</f>
        <v>495934450</v>
      </c>
      <c r="G7" s="74">
        <v>515481027.51999998</v>
      </c>
    </row>
    <row r="8" spans="1:7" ht="15.75" customHeight="1" x14ac:dyDescent="0.25">
      <c r="A8" s="57" t="s">
        <v>576</v>
      </c>
      <c r="B8" s="74">
        <v>18022414.539999999</v>
      </c>
      <c r="C8" s="74">
        <v>11179505.060000001</v>
      </c>
      <c r="D8" s="74">
        <v>14925096.82</v>
      </c>
      <c r="E8" s="74">
        <v>21364357.079999998</v>
      </c>
      <c r="F8" s="74">
        <v>22534093.600000001</v>
      </c>
      <c r="G8" s="74">
        <v>25032751.399999999</v>
      </c>
    </row>
    <row r="9" spans="1:7" x14ac:dyDescent="0.25">
      <c r="A9" s="57" t="s">
        <v>472</v>
      </c>
      <c r="B9" s="74">
        <f>138258483.83-B20</f>
        <v>138243461.68000001</v>
      </c>
      <c r="C9" s="74">
        <v>106216384.70999999</v>
      </c>
      <c r="D9" s="74">
        <v>124117502.09999999</v>
      </c>
      <c r="E9" s="74">
        <v>135349848.40000001</v>
      </c>
      <c r="F9" s="74">
        <f>147483975.63-F20</f>
        <v>147467003.59999999</v>
      </c>
      <c r="G9" s="74">
        <v>146348908.47999999</v>
      </c>
    </row>
    <row r="10" spans="1:7" x14ac:dyDescent="0.25">
      <c r="A10" s="57" t="s">
        <v>473</v>
      </c>
      <c r="B10" s="74">
        <v>38057233.420000002</v>
      </c>
      <c r="C10" s="74">
        <v>52308130.600000001</v>
      </c>
      <c r="D10" s="74">
        <v>38744500.18</v>
      </c>
      <c r="E10" s="74">
        <v>38751568.009999998</v>
      </c>
      <c r="F10" s="74">
        <v>42990228.289999999</v>
      </c>
      <c r="G10" s="74">
        <v>37638636.939999998</v>
      </c>
    </row>
    <row r="11" spans="1:7" x14ac:dyDescent="0.25">
      <c r="A11" s="57" t="s">
        <v>577</v>
      </c>
      <c r="B11" s="74">
        <f>12023787.15-B22</f>
        <v>11949934.130000001</v>
      </c>
      <c r="C11" s="74">
        <v>12472333.039999999</v>
      </c>
      <c r="D11" s="74">
        <v>14366814.279999999</v>
      </c>
      <c r="E11" s="74">
        <v>16907911.460000001</v>
      </c>
      <c r="F11" s="74">
        <v>11668280.58</v>
      </c>
      <c r="G11" s="74">
        <v>13560208.199999999</v>
      </c>
    </row>
    <row r="12" spans="1:7" x14ac:dyDescent="0.25">
      <c r="A12" s="57" t="s">
        <v>475</v>
      </c>
      <c r="B12" s="74">
        <v>0</v>
      </c>
      <c r="C12" s="74">
        <v>0</v>
      </c>
      <c r="D12" s="74">
        <v>13368953.41</v>
      </c>
      <c r="E12" s="74">
        <v>0</v>
      </c>
      <c r="F12" s="74">
        <v>0</v>
      </c>
      <c r="G12" s="74">
        <v>10314933.810000001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97506750.659999996</v>
      </c>
      <c r="C15" s="74">
        <v>44564506.789999999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742013.02</v>
      </c>
      <c r="C17" s="115">
        <f t="shared" ref="C17:G17" si="1">SUM(C18:C26)</f>
        <v>0</v>
      </c>
      <c r="D17" s="115">
        <f t="shared" si="1"/>
        <v>0</v>
      </c>
      <c r="E17" s="115">
        <f t="shared" si="1"/>
        <v>0</v>
      </c>
      <c r="F17" s="115">
        <f t="shared" si="1"/>
        <v>582706.16</v>
      </c>
      <c r="G17" s="115">
        <f t="shared" si="1"/>
        <v>0</v>
      </c>
    </row>
    <row r="18" spans="1:7" x14ac:dyDescent="0.25">
      <c r="A18" s="57" t="s">
        <v>575</v>
      </c>
      <c r="B18" s="75">
        <v>653137.85</v>
      </c>
      <c r="C18" s="75">
        <v>0</v>
      </c>
      <c r="D18" s="75">
        <v>0</v>
      </c>
      <c r="E18" s="75">
        <v>0</v>
      </c>
      <c r="F18" s="75">
        <v>565734.13</v>
      </c>
      <c r="G18" s="75">
        <v>0</v>
      </c>
    </row>
    <row r="19" spans="1:7" x14ac:dyDescent="0.25">
      <c r="A19" s="57" t="s">
        <v>576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15022.15</v>
      </c>
      <c r="C20" s="75">
        <v>0</v>
      </c>
      <c r="D20" s="75">
        <v>0</v>
      </c>
      <c r="E20" s="75">
        <v>0</v>
      </c>
      <c r="F20" s="75">
        <v>16972.03</v>
      </c>
      <c r="G20" s="75">
        <v>0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73853.02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747656426.15999997</v>
      </c>
      <c r="C28" s="115">
        <f t="shared" ref="C28:G28" si="2">C17+C6</f>
        <v>678920594.19999993</v>
      </c>
      <c r="D28" s="115">
        <f t="shared" si="2"/>
        <v>661528901.78999984</v>
      </c>
      <c r="E28" s="115">
        <f t="shared" si="2"/>
        <v>682059901.95000005</v>
      </c>
      <c r="F28" s="115">
        <f t="shared" si="2"/>
        <v>721176762.23000002</v>
      </c>
      <c r="G28" s="115">
        <f t="shared" si="2"/>
        <v>748376466.3499999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42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5"/>
    </row>
    <row r="3" spans="1:6" x14ac:dyDescent="0.25">
      <c r="A3" s="216" t="s">
        <v>512</v>
      </c>
      <c r="B3" s="217"/>
      <c r="C3" s="217"/>
      <c r="D3" s="217"/>
      <c r="E3" s="217"/>
      <c r="F3" s="218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626</v>
      </c>
      <c r="C6" s="141" t="s">
        <v>626</v>
      </c>
      <c r="D6" s="141" t="s">
        <v>626</v>
      </c>
      <c r="E6" s="141" t="s">
        <v>626</v>
      </c>
      <c r="F6" s="141" t="s">
        <v>626</v>
      </c>
    </row>
    <row r="7" spans="1:6" ht="15.75" customHeight="1" x14ac:dyDescent="0.25">
      <c r="A7" s="142" t="s">
        <v>520</v>
      </c>
      <c r="B7" s="141" t="s">
        <v>627</v>
      </c>
      <c r="C7" s="141" t="s">
        <v>627</v>
      </c>
      <c r="D7" s="141" t="s">
        <v>627</v>
      </c>
      <c r="E7" s="141" t="s">
        <v>627</v>
      </c>
      <c r="F7" s="141" t="s">
        <v>627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65123</v>
      </c>
      <c r="C10" s="151"/>
      <c r="D10" s="168">
        <v>65123</v>
      </c>
      <c r="E10" s="169">
        <v>65123</v>
      </c>
      <c r="F10" s="168">
        <v>65123</v>
      </c>
    </row>
    <row r="11" spans="1:6" x14ac:dyDescent="0.25">
      <c r="A11" s="66" t="s">
        <v>523</v>
      </c>
      <c r="B11" s="167">
        <v>89</v>
      </c>
      <c r="C11" s="151"/>
      <c r="D11" s="167">
        <v>89</v>
      </c>
      <c r="E11" s="170">
        <v>89</v>
      </c>
      <c r="F11" s="151">
        <v>89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70">
        <v>18</v>
      </c>
      <c r="F12" s="151">
        <v>18</v>
      </c>
    </row>
    <row r="13" spans="1:6" x14ac:dyDescent="0.25">
      <c r="A13" s="66" t="s">
        <v>525</v>
      </c>
      <c r="B13" s="74">
        <v>41.81</v>
      </c>
      <c r="C13" s="157"/>
      <c r="D13" s="74">
        <v>41.81</v>
      </c>
      <c r="E13" s="171">
        <v>41.81</v>
      </c>
      <c r="F13" s="157">
        <v>41.81</v>
      </c>
    </row>
    <row r="14" spans="1:6" x14ac:dyDescent="0.25">
      <c r="A14" s="142" t="s">
        <v>526</v>
      </c>
      <c r="B14" s="151">
        <v>15032</v>
      </c>
      <c r="C14" s="151"/>
      <c r="D14" s="151">
        <v>2977</v>
      </c>
      <c r="E14" s="172">
        <v>733</v>
      </c>
      <c r="F14" s="151"/>
    </row>
    <row r="15" spans="1:6" x14ac:dyDescent="0.25">
      <c r="A15" s="66" t="s">
        <v>523</v>
      </c>
      <c r="B15" s="155">
        <v>97</v>
      </c>
      <c r="C15" s="164"/>
      <c r="D15" s="164">
        <v>97</v>
      </c>
      <c r="E15" s="173">
        <v>93</v>
      </c>
      <c r="F15" s="151"/>
    </row>
    <row r="16" spans="1:6" x14ac:dyDescent="0.25">
      <c r="A16" s="66" t="s">
        <v>524</v>
      </c>
      <c r="B16" s="155">
        <v>45</v>
      </c>
      <c r="C16" s="165"/>
      <c r="D16" s="165">
        <v>21</v>
      </c>
      <c r="E16" s="155">
        <v>27</v>
      </c>
      <c r="F16" s="165"/>
    </row>
    <row r="17" spans="1:6" x14ac:dyDescent="0.25">
      <c r="A17" s="66" t="s">
        <v>525</v>
      </c>
      <c r="B17">
        <v>64.790000000000006</v>
      </c>
      <c r="C17" s="152"/>
      <c r="D17" s="52">
        <v>64.010000000000005</v>
      </c>
      <c r="E17" s="52">
        <v>58.77</v>
      </c>
      <c r="F17" s="152"/>
    </row>
    <row r="18" spans="1:6" x14ac:dyDescent="0.25">
      <c r="A18" s="142" t="s">
        <v>527</v>
      </c>
      <c r="B18" s="152">
        <v>0</v>
      </c>
      <c r="C18" s="152"/>
      <c r="D18" s="152"/>
      <c r="E18" s="118"/>
      <c r="F18" s="152"/>
    </row>
    <row r="19" spans="1:6" x14ac:dyDescent="0.25">
      <c r="A19" s="142" t="s">
        <v>528</v>
      </c>
      <c r="B19" s="158">
        <v>11.6</v>
      </c>
      <c r="C19" s="152"/>
      <c r="D19" s="158">
        <v>11.6</v>
      </c>
      <c r="E19" s="46">
        <v>11.6</v>
      </c>
      <c r="F19" s="158">
        <v>11.6</v>
      </c>
    </row>
    <row r="20" spans="1:6" x14ac:dyDescent="0.25">
      <c r="A20" s="142" t="s">
        <v>529</v>
      </c>
      <c r="B20" s="153">
        <v>0.1313</v>
      </c>
      <c r="C20" s="153"/>
      <c r="D20" s="153">
        <v>0.1313</v>
      </c>
      <c r="E20" s="174">
        <v>0.1313</v>
      </c>
      <c r="F20" s="153">
        <v>0.1313</v>
      </c>
    </row>
    <row r="21" spans="1:6" x14ac:dyDescent="0.25">
      <c r="A21" s="142" t="s">
        <v>530</v>
      </c>
      <c r="B21" s="153">
        <v>0.20380000000000001</v>
      </c>
      <c r="C21" s="153"/>
      <c r="D21" s="153">
        <v>0.20380000000000001</v>
      </c>
      <c r="E21" s="174">
        <v>0.20380000000000001</v>
      </c>
      <c r="F21" s="153">
        <v>0.20380000000000001</v>
      </c>
    </row>
    <row r="22" spans="1:6" x14ac:dyDescent="0.25">
      <c r="A22" s="142" t="s">
        <v>531</v>
      </c>
      <c r="B22" s="159">
        <v>7.6999999999999999E-2</v>
      </c>
      <c r="C22" s="153"/>
      <c r="D22" s="153">
        <v>3.0700000000000002E-2</v>
      </c>
      <c r="E22" s="174">
        <v>0.46010000000000001</v>
      </c>
      <c r="F22" s="177" t="s">
        <v>630</v>
      </c>
    </row>
    <row r="23" spans="1:6" x14ac:dyDescent="0.25">
      <c r="A23" s="142" t="s">
        <v>532</v>
      </c>
      <c r="B23" s="159">
        <v>1.21E-2</v>
      </c>
      <c r="C23" s="153"/>
      <c r="D23" s="153">
        <v>1.21E-2</v>
      </c>
      <c r="E23" s="174">
        <v>1.21E-2</v>
      </c>
      <c r="F23" s="153">
        <v>1.21E-2</v>
      </c>
    </row>
    <row r="24" spans="1:6" x14ac:dyDescent="0.25">
      <c r="A24" s="142" t="s">
        <v>533</v>
      </c>
      <c r="B24" s="160" t="s">
        <v>628</v>
      </c>
      <c r="C24" s="146"/>
      <c r="D24" s="146" t="s">
        <v>628</v>
      </c>
      <c r="E24" s="146" t="s">
        <v>628</v>
      </c>
      <c r="F24" s="146" t="s">
        <v>628</v>
      </c>
    </row>
    <row r="25" spans="1:6" x14ac:dyDescent="0.25">
      <c r="A25" s="142" t="s">
        <v>534</v>
      </c>
      <c r="B25">
        <v>18.93</v>
      </c>
      <c r="C25" s="146"/>
      <c r="D25" s="146">
        <v>20.36</v>
      </c>
      <c r="E25" s="59">
        <v>23.48</v>
      </c>
      <c r="F25" s="177" t="s">
        <v>630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3356432063.5599999</v>
      </c>
      <c r="C28" s="87"/>
      <c r="D28" s="87">
        <v>3356432063.5599999</v>
      </c>
      <c r="E28" s="87">
        <v>3356432063.5599999</v>
      </c>
      <c r="F28" s="87">
        <v>3356432063.5599999</v>
      </c>
    </row>
    <row r="29" spans="1:6" x14ac:dyDescent="0.25">
      <c r="A29" s="138"/>
      <c r="B29" s="87"/>
      <c r="C29" s="52"/>
      <c r="D29" s="52"/>
      <c r="E29" s="52"/>
      <c r="F29" s="52"/>
    </row>
    <row r="30" spans="1:6" x14ac:dyDescent="0.25">
      <c r="A30" s="149" t="s">
        <v>537</v>
      </c>
      <c r="B30" s="52"/>
      <c r="C30" s="52"/>
      <c r="D30" s="52"/>
      <c r="E30" s="52"/>
      <c r="F30" s="52"/>
    </row>
    <row r="31" spans="1:6" x14ac:dyDescent="0.25">
      <c r="A31" s="150" t="s">
        <v>522</v>
      </c>
      <c r="B31" s="87">
        <v>8179647339.6000004</v>
      </c>
      <c r="C31" s="87"/>
      <c r="D31" s="87">
        <v>8179647339.6000004</v>
      </c>
      <c r="E31" s="87">
        <v>8179647339.6000004</v>
      </c>
      <c r="F31" s="87">
        <v>8179647339.6000004</v>
      </c>
    </row>
    <row r="32" spans="1:6" x14ac:dyDescent="0.25">
      <c r="A32" s="150" t="s">
        <v>526</v>
      </c>
      <c r="B32" s="161">
        <v>2234563599.1199999</v>
      </c>
      <c r="C32" s="87"/>
      <c r="D32" s="87">
        <v>284528226.72000003</v>
      </c>
      <c r="E32" s="87">
        <v>52173650.880000003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0</v>
      </c>
      <c r="F33" s="87">
        <v>0</v>
      </c>
    </row>
    <row r="34" spans="1:6" x14ac:dyDescent="0.25">
      <c r="A34" s="138"/>
      <c r="B34" s="52"/>
      <c r="C34" s="52"/>
      <c r="D34" s="52"/>
      <c r="E34" s="52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42097.78</v>
      </c>
      <c r="C36" s="52"/>
      <c r="D36" s="166">
        <v>41284.94</v>
      </c>
      <c r="E36" s="175">
        <v>30189.82</v>
      </c>
      <c r="F36" s="52"/>
    </row>
    <row r="37" spans="1:6" x14ac:dyDescent="0.25">
      <c r="A37" s="150" t="s">
        <v>541</v>
      </c>
      <c r="B37">
        <v>573.41999999999996</v>
      </c>
      <c r="C37" s="52"/>
      <c r="D37" s="52">
        <v>302.94</v>
      </c>
      <c r="E37" s="87">
        <v>1151.1400000000001</v>
      </c>
      <c r="F37" s="52"/>
    </row>
    <row r="38" spans="1:6" x14ac:dyDescent="0.25">
      <c r="A38" s="150" t="s">
        <v>542</v>
      </c>
      <c r="B38" s="161">
        <v>12387.81</v>
      </c>
      <c r="C38" s="52"/>
      <c r="D38" s="166">
        <v>7964.62</v>
      </c>
      <c r="E38" s="175">
        <v>5931.52</v>
      </c>
      <c r="F38" s="52"/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32626113177.200001</v>
      </c>
      <c r="C40" s="52"/>
      <c r="D40" s="166"/>
      <c r="E40" s="175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38676335527.629997</v>
      </c>
      <c r="C43" s="87"/>
      <c r="D43" s="87">
        <v>299573015.30000001</v>
      </c>
      <c r="E43" s="87">
        <v>685738006.14999998</v>
      </c>
      <c r="F43" s="87">
        <v>786714279.08000004</v>
      </c>
    </row>
    <row r="44" spans="1:6" x14ac:dyDescent="0.25">
      <c r="A44" s="150" t="s">
        <v>546</v>
      </c>
      <c r="B44" s="161">
        <v>49589217810.18</v>
      </c>
      <c r="C44" s="87"/>
      <c r="D44" s="87">
        <v>1615609777.75</v>
      </c>
      <c r="E44" s="87">
        <v>5792471188.5100002</v>
      </c>
      <c r="F44" s="87">
        <v>3427835124.23</v>
      </c>
    </row>
    <row r="45" spans="1:6" x14ac:dyDescent="0.25">
      <c r="A45" s="150" t="s">
        <v>547</v>
      </c>
      <c r="B45" s="161">
        <v>12947345580.17</v>
      </c>
      <c r="C45" s="87"/>
      <c r="D45" s="87">
        <v>3347465924.52</v>
      </c>
      <c r="E45" s="87">
        <v>5212955551.8400002</v>
      </c>
      <c r="F45" s="87">
        <v>6557776751.8699999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12224721996.85</v>
      </c>
      <c r="C48" s="87"/>
      <c r="D48" s="87">
        <v>265251577.00999999</v>
      </c>
      <c r="E48" s="87">
        <v>897227779.66999996</v>
      </c>
      <c r="F48" s="87">
        <v>583712363.99000001</v>
      </c>
    </row>
    <row r="49" spans="1:6" x14ac:dyDescent="0.25">
      <c r="A49" s="150" t="s">
        <v>547</v>
      </c>
      <c r="B49" s="161">
        <v>11298673576.540001</v>
      </c>
      <c r="C49" s="87"/>
      <c r="D49" s="87">
        <v>2921210726.5999999</v>
      </c>
      <c r="E49" s="87">
        <v>4549155097.8100004</v>
      </c>
      <c r="F49" s="87">
        <v>5722731230.7700005</v>
      </c>
    </row>
    <row r="50" spans="1:6" x14ac:dyDescent="0.25">
      <c r="A50" s="138"/>
      <c r="B50" s="52"/>
      <c r="C50" s="52"/>
      <c r="D50" s="52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17596190753.049999</v>
      </c>
      <c r="C52" s="87"/>
      <c r="D52" s="87">
        <v>381801512.36000001</v>
      </c>
      <c r="E52" s="87">
        <v>1291464228.3099999</v>
      </c>
      <c r="F52" s="87">
        <v>840192039.07000005</v>
      </c>
    </row>
    <row r="53" spans="1:6" x14ac:dyDescent="0.25">
      <c r="A53" s="150" t="s">
        <v>547</v>
      </c>
      <c r="B53" s="161">
        <v>16263242269.26</v>
      </c>
      <c r="C53" s="87"/>
      <c r="D53" s="87">
        <v>4204773015.5599999</v>
      </c>
      <c r="E53" s="87">
        <v>6548026277.1599998</v>
      </c>
      <c r="F53" s="87">
        <v>8237264650.3500004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-25818527410.650002</v>
      </c>
      <c r="C57" s="87"/>
      <c r="D57" s="87">
        <v>-1268129703.6800001</v>
      </c>
      <c r="E57" s="87">
        <v>-4289517186.6900001</v>
      </c>
      <c r="F57" s="87">
        <v>-2790645000.25</v>
      </c>
    </row>
    <row r="58" spans="1:6" x14ac:dyDescent="0.25">
      <c r="A58" s="150" t="s">
        <v>547</v>
      </c>
      <c r="B58" s="161">
        <v>14614570265.620001</v>
      </c>
      <c r="C58" s="87"/>
      <c r="D58" s="87">
        <v>3778517817.6399999</v>
      </c>
      <c r="E58" s="87">
        <v>5884225823.1300001</v>
      </c>
      <c r="F58" s="87">
        <v>7402219129.2399998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2082</v>
      </c>
      <c r="C61" s="137"/>
      <c r="D61" s="137">
        <v>2082</v>
      </c>
      <c r="E61" s="52">
        <v>2082</v>
      </c>
      <c r="F61" s="137">
        <v>2082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76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2022</v>
      </c>
      <c r="C65" s="137"/>
      <c r="D65" s="137">
        <v>2022</v>
      </c>
      <c r="E65" s="52">
        <v>2022</v>
      </c>
      <c r="F65" s="137">
        <v>2022</v>
      </c>
    </row>
    <row r="66" spans="1:6" ht="45" x14ac:dyDescent="0.25">
      <c r="A66" s="150" t="s">
        <v>557</v>
      </c>
      <c r="B66" s="162" t="s">
        <v>629</v>
      </c>
      <c r="C66" s="52"/>
      <c r="D66" s="138" t="s">
        <v>629</v>
      </c>
      <c r="E66" s="138" t="s">
        <v>629</v>
      </c>
      <c r="F66" s="138" t="s">
        <v>629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26:B27 B18:B21 C16:D27 E17:E27 F16:F21 F23:F24 F2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4" t="s">
        <v>447</v>
      </c>
      <c r="B1" s="224"/>
      <c r="C1" s="224"/>
      <c r="D1" s="224"/>
      <c r="E1" s="224"/>
      <c r="F1" s="224"/>
      <c r="G1" s="224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2" t="s">
        <v>450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69" t="s">
        <v>451</v>
      </c>
      <c r="C7" s="223"/>
      <c r="D7" s="223"/>
      <c r="E7" s="223"/>
      <c r="F7" s="223"/>
      <c r="G7" s="223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466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26" t="s">
        <v>468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6" t="s">
        <v>451</v>
      </c>
      <c r="C7" s="223"/>
      <c r="D7" s="223"/>
      <c r="E7" s="223"/>
      <c r="F7" s="223"/>
      <c r="G7" s="223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482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29" t="s">
        <v>450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f>+F5+1</f>
        <v>2022</v>
      </c>
    </row>
    <row r="6" spans="1:7" ht="32.25" x14ac:dyDescent="0.25">
      <c r="A6" s="191"/>
      <c r="B6" s="231"/>
      <c r="C6" s="231"/>
      <c r="D6" s="231"/>
      <c r="E6" s="231"/>
      <c r="F6" s="231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8" t="s">
        <v>505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506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507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2" t="s">
        <v>468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8" t="s">
        <v>505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506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4" t="s">
        <v>511</v>
      </c>
      <c r="B1" s="234"/>
      <c r="C1" s="234"/>
      <c r="D1" s="234"/>
      <c r="E1" s="234"/>
      <c r="F1" s="234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31 de Diciembre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4">
        <v>85671989.909999996</v>
      </c>
      <c r="C18" s="104"/>
      <c r="D18" s="104"/>
      <c r="E18" s="104"/>
      <c r="F18" s="4">
        <v>51007806.810000002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51007806.810000002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99"/>
      <c r="C31" s="99"/>
      <c r="D31" s="99"/>
      <c r="E31" s="99"/>
      <c r="F31" s="99"/>
      <c r="G31" s="99"/>
      <c r="H31" s="99"/>
    </row>
    <row r="32" spans="1:8" x14ac:dyDescent="0.25">
      <c r="A32" s="60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6.5703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632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4.2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657</v>
      </c>
      <c r="J6" s="1" t="s">
        <v>658</v>
      </c>
      <c r="K6" s="1" t="s">
        <v>659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B63" sqref="B63:D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31 de Diciembre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733778419.37</v>
      </c>
      <c r="D8" s="14">
        <f>SUM(D9:D11)</f>
        <v>733778419.37</v>
      </c>
    </row>
    <row r="9" spans="1:4" x14ac:dyDescent="0.25">
      <c r="A9" s="57" t="s">
        <v>189</v>
      </c>
      <c r="B9" s="90">
        <v>731985912</v>
      </c>
      <c r="C9" s="90">
        <v>733778419.37</v>
      </c>
      <c r="D9" s="90">
        <v>733778419.37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748376466.35000002</v>
      </c>
      <c r="D13" s="14">
        <f>D14+D15</f>
        <v>733396864.20000005</v>
      </c>
    </row>
    <row r="14" spans="1:4" x14ac:dyDescent="0.25">
      <c r="A14" s="57" t="s">
        <v>193</v>
      </c>
      <c r="B14" s="90">
        <v>731985912</v>
      </c>
      <c r="C14" s="90">
        <v>748376466.35000002</v>
      </c>
      <c r="D14" s="90">
        <v>733396864.20000005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26381791.940000001</v>
      </c>
      <c r="D17" s="14">
        <f>D18+D19</f>
        <v>26110462.199999999</v>
      </c>
    </row>
    <row r="18" spans="1:4" x14ac:dyDescent="0.25">
      <c r="A18" s="57" t="s">
        <v>196</v>
      </c>
      <c r="B18" s="16">
        <v>0</v>
      </c>
      <c r="C18" s="46">
        <v>26381791.940000001</v>
      </c>
      <c r="D18" s="46">
        <v>26110462.199999999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11783744.959999982</v>
      </c>
      <c r="D21" s="14">
        <f>D8-D13+D17</f>
        <v>26492017.369999956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11783744.959999982</v>
      </c>
      <c r="D23" s="14">
        <f>D21-D11</f>
        <v>26492017.369999956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-14598046.980000019</v>
      </c>
      <c r="D25" s="14">
        <f>D23-D17</f>
        <v>381555.16999995708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-14598046.980000019</v>
      </c>
      <c r="D33" s="4">
        <f>D25+D29</f>
        <v>381555.16999995708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733778419.37</v>
      </c>
      <c r="D48" s="92">
        <f>D9</f>
        <v>733778419.37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748376466.35000002</v>
      </c>
      <c r="D53" s="46">
        <f>D14</f>
        <v>733396864.20000005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26381791.940000001</v>
      </c>
      <c r="D55" s="46">
        <f>D18</f>
        <v>26110462.199999999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11783744.959999982</v>
      </c>
      <c r="D57" s="4">
        <f>D48+D49-D53+D55</f>
        <v>26492017.369999956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11783744.959999982</v>
      </c>
      <c r="D59" s="4">
        <f>D57-D49</f>
        <v>26492017.369999956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6 B63:D74 B12:D13 B16:D17 B19:D25 B18 B58:D59 B57 D5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238</v>
      </c>
      <c r="B13" s="46">
        <v>10517584</v>
      </c>
      <c r="C13" s="46">
        <v>1334354.73</v>
      </c>
      <c r="D13" s="46">
        <v>11851938.73</v>
      </c>
      <c r="E13" s="46">
        <v>11851938.73</v>
      </c>
      <c r="F13" s="46">
        <v>11851938.73</v>
      </c>
      <c r="G13" s="46">
        <v>1334354.7300000004</v>
      </c>
    </row>
    <row r="14" spans="1:7" x14ac:dyDescent="0.25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240</v>
      </c>
      <c r="B15" s="46">
        <v>1730000</v>
      </c>
      <c r="C15" s="46">
        <v>458152.64</v>
      </c>
      <c r="D15" s="46">
        <v>2188152.64</v>
      </c>
      <c r="E15" s="46">
        <v>2188152.64</v>
      </c>
      <c r="F15" s="46">
        <v>2188152.64</v>
      </c>
      <c r="G15" s="46">
        <v>458152.64000000013</v>
      </c>
    </row>
    <row r="16" spans="1:7" x14ac:dyDescent="0.25">
      <c r="A16" s="88" t="s">
        <v>241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57" t="s">
        <v>253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57" t="s">
        <v>259</v>
      </c>
      <c r="B34" s="46">
        <v>719738328</v>
      </c>
      <c r="C34" s="46">
        <v>0</v>
      </c>
      <c r="D34" s="46">
        <v>719738328</v>
      </c>
      <c r="E34" s="46">
        <v>719738328</v>
      </c>
      <c r="F34" s="46">
        <v>719738328</v>
      </c>
      <c r="G34" s="46">
        <v>0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1792507.37</v>
      </c>
      <c r="D41" s="4">
        <f t="shared" si="2"/>
        <v>733778419.37</v>
      </c>
      <c r="E41" s="4">
        <f>SUM(E9,E10,E11,E12,E13,E14,E15,E16,E28,E34,E35,E37)</f>
        <v>733778419.37</v>
      </c>
      <c r="F41" s="4">
        <f t="shared" si="2"/>
        <v>733778419.37</v>
      </c>
      <c r="G41" s="4">
        <f t="shared" si="2"/>
        <v>1792507.3700000006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1792507.3700000006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29129619.960000001</v>
      </c>
      <c r="D67" s="4">
        <f t="shared" si="10"/>
        <v>29129619.960000001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29129619.960000001</v>
      </c>
      <c r="D68" s="46">
        <v>29129619.960000001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30922127.330000002</v>
      </c>
      <c r="D70" s="4">
        <f t="shared" si="11"/>
        <v>762908039.33000004</v>
      </c>
      <c r="E70" s="4">
        <f t="shared" si="11"/>
        <v>733778419.37</v>
      </c>
      <c r="F70" s="4">
        <f t="shared" si="11"/>
        <v>733778419.37</v>
      </c>
      <c r="G70" s="4">
        <f t="shared" si="11"/>
        <v>1792507.3700000006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2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31 de Diciembre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179">
        <f>B10+B18+B189+B28+B38+B48+B58+B62+B71+B75</f>
        <v>731985912</v>
      </c>
      <c r="C9" s="179">
        <f t="shared" ref="C9:G9" si="0">C10+C18+C189+C28+C38+C48+C58+C62+C71+C75</f>
        <v>30922127.330000006</v>
      </c>
      <c r="D9" s="179">
        <f t="shared" si="0"/>
        <v>762908039.33000016</v>
      </c>
      <c r="E9" s="179">
        <f t="shared" si="0"/>
        <v>748376466.35000014</v>
      </c>
      <c r="F9" s="179">
        <f t="shared" si="0"/>
        <v>733396864.19999981</v>
      </c>
      <c r="G9" s="179">
        <f t="shared" si="0"/>
        <v>14531572.979999997</v>
      </c>
    </row>
    <row r="10" spans="1:7" x14ac:dyDescent="0.25">
      <c r="A10" s="82" t="s">
        <v>305</v>
      </c>
      <c r="B10" s="179">
        <f>SUM(B11:B17)</f>
        <v>510812483</v>
      </c>
      <c r="C10" s="179">
        <f t="shared" ref="C10:G10" si="1">SUM(C11:C17)</f>
        <v>6360271.9100000011</v>
      </c>
      <c r="D10" s="179">
        <f t="shared" si="1"/>
        <v>517172754.91000003</v>
      </c>
      <c r="E10" s="179">
        <f t="shared" si="1"/>
        <v>515481027.52000004</v>
      </c>
      <c r="F10" s="179">
        <f t="shared" si="1"/>
        <v>505921809.44</v>
      </c>
      <c r="G10" s="179">
        <f t="shared" si="1"/>
        <v>1691727.3900000006</v>
      </c>
    </row>
    <row r="11" spans="1:7" x14ac:dyDescent="0.25">
      <c r="A11" s="83" t="s">
        <v>306</v>
      </c>
      <c r="B11" s="74">
        <v>102575051</v>
      </c>
      <c r="C11" s="74">
        <v>-2955506.48</v>
      </c>
      <c r="D11" s="74">
        <f>B11+C11</f>
        <v>99619544.519999996</v>
      </c>
      <c r="E11" s="74">
        <v>99619544.519999996</v>
      </c>
      <c r="F11" s="74">
        <v>99619544.519999996</v>
      </c>
      <c r="G11" s="74">
        <f>D11-E11</f>
        <v>0</v>
      </c>
    </row>
    <row r="12" spans="1:7" x14ac:dyDescent="0.25">
      <c r="A12" s="83" t="s">
        <v>307</v>
      </c>
      <c r="B12" s="74">
        <v>27965767</v>
      </c>
      <c r="C12" s="74">
        <v>8998804.5</v>
      </c>
      <c r="D12" s="74">
        <f t="shared" ref="D12:D17" si="2">B12+C12</f>
        <v>36964571.5</v>
      </c>
      <c r="E12" s="74">
        <v>36964571.5</v>
      </c>
      <c r="F12" s="74">
        <v>36964571.5</v>
      </c>
      <c r="G12" s="74">
        <f t="shared" ref="G12:G17" si="3">D12-E12</f>
        <v>0</v>
      </c>
    </row>
    <row r="13" spans="1:7" x14ac:dyDescent="0.25">
      <c r="A13" s="83" t="s">
        <v>308</v>
      </c>
      <c r="B13" s="74">
        <v>170039207</v>
      </c>
      <c r="C13" s="74">
        <v>4430564.7300000004</v>
      </c>
      <c r="D13" s="74">
        <f t="shared" si="2"/>
        <v>174469771.72999999</v>
      </c>
      <c r="E13" s="74">
        <v>174469771.72999999</v>
      </c>
      <c r="F13" s="74">
        <v>172558424.15000001</v>
      </c>
      <c r="G13" s="74">
        <f t="shared" si="3"/>
        <v>0</v>
      </c>
    </row>
    <row r="14" spans="1:7" x14ac:dyDescent="0.25">
      <c r="A14" s="83" t="s">
        <v>309</v>
      </c>
      <c r="B14" s="74">
        <v>40304624</v>
      </c>
      <c r="C14" s="74">
        <v>-2369740.12</v>
      </c>
      <c r="D14" s="74">
        <f t="shared" si="2"/>
        <v>37934883.880000003</v>
      </c>
      <c r="E14" s="74">
        <v>36243156.490000002</v>
      </c>
      <c r="F14" s="74">
        <v>32644221.190000001</v>
      </c>
      <c r="G14" s="74">
        <f t="shared" si="3"/>
        <v>1691727.3900000006</v>
      </c>
    </row>
    <row r="15" spans="1:7" x14ac:dyDescent="0.25">
      <c r="A15" s="83" t="s">
        <v>310</v>
      </c>
      <c r="B15" s="74">
        <v>154322252</v>
      </c>
      <c r="C15" s="74">
        <v>13815595.720000001</v>
      </c>
      <c r="D15" s="74">
        <f t="shared" si="2"/>
        <v>168137847.72</v>
      </c>
      <c r="E15" s="74">
        <v>168137847.72</v>
      </c>
      <c r="F15" s="74">
        <v>164088912.52000001</v>
      </c>
      <c r="G15" s="74">
        <f t="shared" si="3"/>
        <v>0</v>
      </c>
    </row>
    <row r="16" spans="1:7" x14ac:dyDescent="0.25">
      <c r="A16" s="83" t="s">
        <v>311</v>
      </c>
      <c r="B16" s="74">
        <v>15530033</v>
      </c>
      <c r="C16" s="74">
        <v>-15530033</v>
      </c>
      <c r="D16" s="74">
        <f t="shared" si="2"/>
        <v>0</v>
      </c>
      <c r="E16" s="74">
        <v>0</v>
      </c>
      <c r="F16" s="74">
        <v>0</v>
      </c>
      <c r="G16" s="74">
        <f t="shared" si="3"/>
        <v>0</v>
      </c>
    </row>
    <row r="17" spans="1:7" x14ac:dyDescent="0.25">
      <c r="A17" s="83" t="s">
        <v>312</v>
      </c>
      <c r="B17" s="74">
        <v>75549</v>
      </c>
      <c r="C17" s="74">
        <v>-29413.439999999999</v>
      </c>
      <c r="D17" s="74">
        <f t="shared" si="2"/>
        <v>46135.56</v>
      </c>
      <c r="E17" s="74">
        <v>46135.56</v>
      </c>
      <c r="F17" s="74">
        <v>46135.56</v>
      </c>
      <c r="G17" s="74">
        <f t="shared" si="3"/>
        <v>0</v>
      </c>
    </row>
    <row r="18" spans="1:7" x14ac:dyDescent="0.25">
      <c r="A18" s="82" t="s">
        <v>313</v>
      </c>
      <c r="B18" s="179">
        <f>SUM(B19:B27)</f>
        <v>20766825</v>
      </c>
      <c r="C18" s="179">
        <f t="shared" ref="C18:G18" si="4">SUM(C19:C27)</f>
        <v>5402299.5200000005</v>
      </c>
      <c r="D18" s="179">
        <f t="shared" si="4"/>
        <v>26169124.519999996</v>
      </c>
      <c r="E18" s="179">
        <f t="shared" si="4"/>
        <v>25032751.399999999</v>
      </c>
      <c r="F18" s="179">
        <f t="shared" si="4"/>
        <v>24581060.749999996</v>
      </c>
      <c r="G18" s="179">
        <f t="shared" si="4"/>
        <v>1136373.1199999999</v>
      </c>
    </row>
    <row r="19" spans="1:7" x14ac:dyDescent="0.25">
      <c r="A19" s="83" t="s">
        <v>314</v>
      </c>
      <c r="B19" s="74">
        <v>4703416</v>
      </c>
      <c r="C19" s="74">
        <v>-157782.70000000001</v>
      </c>
      <c r="D19" s="74">
        <f t="shared" ref="D19:D27" si="5">B19+C19</f>
        <v>4545633.3</v>
      </c>
      <c r="E19" s="74">
        <v>4291732.5</v>
      </c>
      <c r="F19" s="74">
        <v>4287295.5</v>
      </c>
      <c r="G19" s="74">
        <f t="shared" ref="G19:G27" si="6">D19-E19</f>
        <v>253900.79999999981</v>
      </c>
    </row>
    <row r="20" spans="1:7" x14ac:dyDescent="0.25">
      <c r="A20" s="83" t="s">
        <v>315</v>
      </c>
      <c r="B20" s="74">
        <v>7355296</v>
      </c>
      <c r="C20" s="74">
        <v>3527868.08</v>
      </c>
      <c r="D20" s="74">
        <f t="shared" si="5"/>
        <v>10883164.08</v>
      </c>
      <c r="E20" s="74">
        <v>10883164.08</v>
      </c>
      <c r="F20" s="74">
        <v>10815582.939999999</v>
      </c>
      <c r="G20" s="74">
        <f t="shared" si="6"/>
        <v>0</v>
      </c>
    </row>
    <row r="21" spans="1:7" x14ac:dyDescent="0.25">
      <c r="A21" s="83" t="s">
        <v>316</v>
      </c>
      <c r="B21" s="74">
        <v>0</v>
      </c>
      <c r="C21" s="74">
        <v>0</v>
      </c>
      <c r="D21" s="74">
        <f t="shared" si="5"/>
        <v>0</v>
      </c>
      <c r="E21" s="74">
        <v>0</v>
      </c>
      <c r="F21" s="74">
        <v>0</v>
      </c>
      <c r="G21" s="74">
        <f t="shared" si="6"/>
        <v>0</v>
      </c>
    </row>
    <row r="22" spans="1:7" x14ac:dyDescent="0.25">
      <c r="A22" s="83" t="s">
        <v>317</v>
      </c>
      <c r="B22" s="74">
        <v>935081</v>
      </c>
      <c r="C22" s="74">
        <v>480811.45</v>
      </c>
      <c r="D22" s="74">
        <f t="shared" si="5"/>
        <v>1415892.45</v>
      </c>
      <c r="E22" s="74">
        <v>1415892.45</v>
      </c>
      <c r="F22" s="74">
        <v>1415370.45</v>
      </c>
      <c r="G22" s="74">
        <f t="shared" si="6"/>
        <v>0</v>
      </c>
    </row>
    <row r="23" spans="1:7" x14ac:dyDescent="0.25">
      <c r="A23" s="83" t="s">
        <v>318</v>
      </c>
      <c r="B23" s="74">
        <v>394570</v>
      </c>
      <c r="C23" s="74">
        <v>-161047.41</v>
      </c>
      <c r="D23" s="74">
        <f t="shared" si="5"/>
        <v>233522.59</v>
      </c>
      <c r="E23" s="74">
        <v>233522.59</v>
      </c>
      <c r="F23" s="74">
        <v>233522.59</v>
      </c>
      <c r="G23" s="74">
        <f t="shared" si="6"/>
        <v>0</v>
      </c>
    </row>
    <row r="24" spans="1:7" x14ac:dyDescent="0.25">
      <c r="A24" s="83" t="s">
        <v>319</v>
      </c>
      <c r="B24" s="74">
        <v>3946292</v>
      </c>
      <c r="C24" s="74">
        <v>-377975.21</v>
      </c>
      <c r="D24" s="74">
        <f t="shared" si="5"/>
        <v>3568316.79</v>
      </c>
      <c r="E24" s="74">
        <v>3568316.79</v>
      </c>
      <c r="F24" s="74">
        <v>3491926.28</v>
      </c>
      <c r="G24" s="74">
        <f t="shared" si="6"/>
        <v>0</v>
      </c>
    </row>
    <row r="25" spans="1:7" x14ac:dyDescent="0.25">
      <c r="A25" s="83" t="s">
        <v>320</v>
      </c>
      <c r="B25" s="74">
        <v>1046117</v>
      </c>
      <c r="C25" s="74">
        <v>1916064.16</v>
      </c>
      <c r="D25" s="74">
        <f t="shared" si="5"/>
        <v>2962181.16</v>
      </c>
      <c r="E25" s="74">
        <v>2079708.84</v>
      </c>
      <c r="F25" s="74">
        <v>1776948.84</v>
      </c>
      <c r="G25" s="74">
        <f t="shared" si="6"/>
        <v>882472.32000000007</v>
      </c>
    </row>
    <row r="26" spans="1:7" x14ac:dyDescent="0.25">
      <c r="A26" s="83" t="s">
        <v>321</v>
      </c>
      <c r="B26" s="74">
        <v>0</v>
      </c>
      <c r="C26" s="74">
        <v>0</v>
      </c>
      <c r="D26" s="74">
        <f t="shared" si="5"/>
        <v>0</v>
      </c>
      <c r="E26" s="74">
        <v>0</v>
      </c>
      <c r="F26" s="74">
        <v>0</v>
      </c>
      <c r="G26" s="74">
        <f t="shared" si="6"/>
        <v>0</v>
      </c>
    </row>
    <row r="27" spans="1:7" x14ac:dyDescent="0.25">
      <c r="A27" s="83" t="s">
        <v>322</v>
      </c>
      <c r="B27" s="74">
        <v>2386053</v>
      </c>
      <c r="C27" s="74">
        <v>174361.15</v>
      </c>
      <c r="D27" s="74">
        <f t="shared" si="5"/>
        <v>2560414.15</v>
      </c>
      <c r="E27" s="74">
        <v>2560414.15</v>
      </c>
      <c r="F27" s="74">
        <v>2560414.15</v>
      </c>
      <c r="G27" s="74">
        <f t="shared" si="6"/>
        <v>0</v>
      </c>
    </row>
    <row r="28" spans="1:7" x14ac:dyDescent="0.25">
      <c r="A28" s="82" t="s">
        <v>323</v>
      </c>
      <c r="B28" s="179">
        <f>SUM(B29:B37)</f>
        <v>152906297</v>
      </c>
      <c r="C28" s="179">
        <f t="shared" ref="C28:G28" si="7">SUM(C29:C37)</f>
        <v>-4343555.8</v>
      </c>
      <c r="D28" s="179">
        <f t="shared" si="7"/>
        <v>148562741.19999999</v>
      </c>
      <c r="E28" s="179">
        <f t="shared" si="7"/>
        <v>146348908.47999999</v>
      </c>
      <c r="F28" s="179">
        <f t="shared" si="7"/>
        <v>142452677.46000001</v>
      </c>
      <c r="G28" s="179">
        <f t="shared" si="7"/>
        <v>2213832.7199999951</v>
      </c>
    </row>
    <row r="29" spans="1:7" x14ac:dyDescent="0.25">
      <c r="A29" s="83" t="s">
        <v>324</v>
      </c>
      <c r="B29" s="74">
        <v>7904772</v>
      </c>
      <c r="C29" s="74">
        <v>926609.28</v>
      </c>
      <c r="D29" s="74">
        <f t="shared" ref="D29:D82" si="8">B29+C29</f>
        <v>8831381.2799999993</v>
      </c>
      <c r="E29" s="74">
        <v>8831381.2799999993</v>
      </c>
      <c r="F29" s="74">
        <v>8480519.3200000003</v>
      </c>
      <c r="G29" s="74">
        <f t="shared" ref="G29:G37" si="9">D29-E29</f>
        <v>0</v>
      </c>
    </row>
    <row r="30" spans="1:7" x14ac:dyDescent="0.25">
      <c r="A30" s="83" t="s">
        <v>325</v>
      </c>
      <c r="B30" s="74">
        <v>9205411</v>
      </c>
      <c r="C30" s="74">
        <v>-1644960.56</v>
      </c>
      <c r="D30" s="74">
        <f t="shared" si="8"/>
        <v>7560450.4399999995</v>
      </c>
      <c r="E30" s="74">
        <v>7560450.4400000004</v>
      </c>
      <c r="F30" s="74">
        <v>4483032.49</v>
      </c>
      <c r="G30" s="74">
        <f t="shared" si="9"/>
        <v>0</v>
      </c>
    </row>
    <row r="31" spans="1:7" x14ac:dyDescent="0.25">
      <c r="A31" s="83" t="s">
        <v>326</v>
      </c>
      <c r="B31" s="74">
        <v>24200167</v>
      </c>
      <c r="C31" s="74">
        <v>-2473495.5299999998</v>
      </c>
      <c r="D31" s="74">
        <f t="shared" si="8"/>
        <v>21726671.469999999</v>
      </c>
      <c r="E31" s="74">
        <v>21576671.469999999</v>
      </c>
      <c r="F31" s="74">
        <v>21576671.469999999</v>
      </c>
      <c r="G31" s="74">
        <f t="shared" si="9"/>
        <v>150000</v>
      </c>
    </row>
    <row r="32" spans="1:7" x14ac:dyDescent="0.25">
      <c r="A32" s="83" t="s">
        <v>327</v>
      </c>
      <c r="B32" s="74">
        <v>1380987</v>
      </c>
      <c r="C32" s="74">
        <v>245133.72</v>
      </c>
      <c r="D32" s="74">
        <f t="shared" si="8"/>
        <v>1626120.72</v>
      </c>
      <c r="E32" s="74">
        <v>1404884.22</v>
      </c>
      <c r="F32" s="74">
        <v>1365339.03</v>
      </c>
      <c r="G32" s="74">
        <f t="shared" si="9"/>
        <v>221236.5</v>
      </c>
    </row>
    <row r="33" spans="1:7" ht="14.45" customHeight="1" x14ac:dyDescent="0.25">
      <c r="A33" s="83" t="s">
        <v>328</v>
      </c>
      <c r="B33" s="74">
        <v>17105028</v>
      </c>
      <c r="C33" s="74">
        <v>6856742.5300000003</v>
      </c>
      <c r="D33" s="74">
        <f t="shared" si="8"/>
        <v>23961770.530000001</v>
      </c>
      <c r="E33" s="74">
        <v>22726872.91</v>
      </c>
      <c r="F33" s="74">
        <v>22412115.670000002</v>
      </c>
      <c r="G33" s="74">
        <f t="shared" si="9"/>
        <v>1234897.620000001</v>
      </c>
    </row>
    <row r="34" spans="1:7" ht="14.45" customHeight="1" x14ac:dyDescent="0.25">
      <c r="A34" s="83" t="s">
        <v>329</v>
      </c>
      <c r="B34" s="74">
        <v>16466748</v>
      </c>
      <c r="C34" s="74">
        <v>-316520.51</v>
      </c>
      <c r="D34" s="74">
        <f t="shared" si="8"/>
        <v>16150227.49</v>
      </c>
      <c r="E34" s="74">
        <v>16150227.49</v>
      </c>
      <c r="F34" s="74">
        <v>16150227.49</v>
      </c>
      <c r="G34" s="74">
        <f t="shared" si="9"/>
        <v>0</v>
      </c>
    </row>
    <row r="35" spans="1:7" ht="14.45" customHeight="1" x14ac:dyDescent="0.25">
      <c r="A35" s="83" t="s">
        <v>330</v>
      </c>
      <c r="B35" s="74">
        <v>4294389</v>
      </c>
      <c r="C35" s="74">
        <v>-1472972.62</v>
      </c>
      <c r="D35" s="74">
        <f t="shared" si="8"/>
        <v>2821416.38</v>
      </c>
      <c r="E35" s="74">
        <v>2821416.38</v>
      </c>
      <c r="F35" s="74">
        <v>2817646.38</v>
      </c>
      <c r="G35" s="74">
        <f t="shared" si="9"/>
        <v>0</v>
      </c>
    </row>
    <row r="36" spans="1:7" ht="14.45" customHeight="1" x14ac:dyDescent="0.25">
      <c r="A36" s="83" t="s">
        <v>331</v>
      </c>
      <c r="B36" s="74">
        <v>55696304</v>
      </c>
      <c r="C36" s="74">
        <v>-4227712.7</v>
      </c>
      <c r="D36" s="74">
        <f t="shared" si="8"/>
        <v>51468591.299999997</v>
      </c>
      <c r="E36" s="74">
        <v>50860892.700000003</v>
      </c>
      <c r="F36" s="74">
        <v>50751014.020000003</v>
      </c>
      <c r="G36" s="74">
        <f t="shared" si="9"/>
        <v>607698.59999999404</v>
      </c>
    </row>
    <row r="37" spans="1:7" ht="14.45" customHeight="1" x14ac:dyDescent="0.25">
      <c r="A37" s="83" t="s">
        <v>332</v>
      </c>
      <c r="B37" s="74">
        <v>16652491</v>
      </c>
      <c r="C37" s="74">
        <v>-2236379.41</v>
      </c>
      <c r="D37" s="74">
        <f t="shared" si="8"/>
        <v>14416111.59</v>
      </c>
      <c r="E37" s="74">
        <v>14416111.59</v>
      </c>
      <c r="F37" s="74">
        <v>14416111.59</v>
      </c>
      <c r="G37" s="74">
        <f t="shared" si="9"/>
        <v>0</v>
      </c>
    </row>
    <row r="38" spans="1:7" x14ac:dyDescent="0.25">
      <c r="A38" s="82" t="s">
        <v>333</v>
      </c>
      <c r="B38" s="179">
        <f>SUM(B39:B47)</f>
        <v>30867631</v>
      </c>
      <c r="C38" s="179">
        <f t="shared" ref="C38:G38" si="10">SUM(C39:C47)</f>
        <v>6771005.9400000004</v>
      </c>
      <c r="D38" s="179">
        <f t="shared" si="10"/>
        <v>37638636.939999998</v>
      </c>
      <c r="E38" s="179">
        <f t="shared" si="10"/>
        <v>37638636.939999998</v>
      </c>
      <c r="F38" s="179">
        <f t="shared" si="10"/>
        <v>37638636.939999998</v>
      </c>
      <c r="G38" s="179">
        <f t="shared" si="10"/>
        <v>0</v>
      </c>
    </row>
    <row r="39" spans="1:7" x14ac:dyDescent="0.25">
      <c r="A39" s="83" t="s">
        <v>334</v>
      </c>
      <c r="B39" s="74">
        <v>0</v>
      </c>
      <c r="C39" s="74">
        <v>0</v>
      </c>
      <c r="D39" s="74">
        <f t="shared" si="8"/>
        <v>0</v>
      </c>
      <c r="E39" s="74">
        <v>0</v>
      </c>
      <c r="F39" s="74">
        <v>0</v>
      </c>
      <c r="G39" s="74">
        <f t="shared" ref="G39:G47" si="11">D39-E39</f>
        <v>0</v>
      </c>
    </row>
    <row r="40" spans="1:7" x14ac:dyDescent="0.25">
      <c r="A40" s="83" t="s">
        <v>335</v>
      </c>
      <c r="B40" s="74">
        <v>0</v>
      </c>
      <c r="C40" s="74">
        <v>0</v>
      </c>
      <c r="D40" s="74">
        <f t="shared" si="8"/>
        <v>0</v>
      </c>
      <c r="E40" s="74">
        <v>0</v>
      </c>
      <c r="F40" s="74">
        <v>0</v>
      </c>
      <c r="G40" s="74">
        <f t="shared" si="11"/>
        <v>0</v>
      </c>
    </row>
    <row r="41" spans="1:7" x14ac:dyDescent="0.25">
      <c r="A41" s="83" t="s">
        <v>336</v>
      </c>
      <c r="B41" s="74">
        <v>0</v>
      </c>
      <c r="C41" s="74">
        <v>0</v>
      </c>
      <c r="D41" s="74">
        <f t="shared" si="8"/>
        <v>0</v>
      </c>
      <c r="E41" s="74">
        <v>0</v>
      </c>
      <c r="F41" s="74">
        <v>0</v>
      </c>
      <c r="G41" s="74">
        <f t="shared" si="11"/>
        <v>0</v>
      </c>
    </row>
    <row r="42" spans="1:7" x14ac:dyDescent="0.25">
      <c r="A42" s="83" t="s">
        <v>337</v>
      </c>
      <c r="B42" s="74">
        <v>30867631</v>
      </c>
      <c r="C42" s="74">
        <v>6563525.9400000004</v>
      </c>
      <c r="D42" s="74">
        <f t="shared" si="8"/>
        <v>37431156.939999998</v>
      </c>
      <c r="E42" s="74">
        <v>37431156.939999998</v>
      </c>
      <c r="F42" s="74">
        <v>37431156.939999998</v>
      </c>
      <c r="G42" s="74">
        <f t="shared" si="11"/>
        <v>0</v>
      </c>
    </row>
    <row r="43" spans="1:7" x14ac:dyDescent="0.25">
      <c r="A43" s="83" t="s">
        <v>338</v>
      </c>
      <c r="B43" s="74">
        <v>0</v>
      </c>
      <c r="C43" s="74">
        <v>207480</v>
      </c>
      <c r="D43" s="74">
        <f t="shared" si="8"/>
        <v>207480</v>
      </c>
      <c r="E43" s="74">
        <v>207480</v>
      </c>
      <c r="F43" s="74">
        <v>207480</v>
      </c>
      <c r="G43" s="74">
        <f t="shared" si="11"/>
        <v>0</v>
      </c>
    </row>
    <row r="44" spans="1:7" x14ac:dyDescent="0.25">
      <c r="A44" s="83" t="s">
        <v>339</v>
      </c>
      <c r="B44" s="74">
        <v>0</v>
      </c>
      <c r="C44" s="74">
        <v>0</v>
      </c>
      <c r="D44" s="74">
        <f t="shared" si="8"/>
        <v>0</v>
      </c>
      <c r="E44" s="74">
        <v>0</v>
      </c>
      <c r="F44" s="74">
        <v>0</v>
      </c>
      <c r="G44" s="74">
        <f t="shared" si="11"/>
        <v>0</v>
      </c>
    </row>
    <row r="45" spans="1:7" x14ac:dyDescent="0.25">
      <c r="A45" s="83" t="s">
        <v>340</v>
      </c>
      <c r="B45" s="74">
        <v>0</v>
      </c>
      <c r="C45" s="74">
        <v>0</v>
      </c>
      <c r="D45" s="74">
        <f t="shared" si="8"/>
        <v>0</v>
      </c>
      <c r="E45" s="74">
        <v>0</v>
      </c>
      <c r="F45" s="74">
        <v>0</v>
      </c>
      <c r="G45" s="74">
        <f t="shared" si="11"/>
        <v>0</v>
      </c>
    </row>
    <row r="46" spans="1:7" x14ac:dyDescent="0.25">
      <c r="A46" s="83" t="s">
        <v>341</v>
      </c>
      <c r="B46" s="74">
        <v>0</v>
      </c>
      <c r="C46" s="74">
        <v>0</v>
      </c>
      <c r="D46" s="74">
        <f t="shared" si="8"/>
        <v>0</v>
      </c>
      <c r="E46" s="74">
        <v>0</v>
      </c>
      <c r="F46" s="74">
        <v>0</v>
      </c>
      <c r="G46" s="74">
        <f t="shared" si="11"/>
        <v>0</v>
      </c>
    </row>
    <row r="47" spans="1:7" x14ac:dyDescent="0.25">
      <c r="A47" s="83" t="s">
        <v>342</v>
      </c>
      <c r="B47" s="74">
        <v>0</v>
      </c>
      <c r="C47" s="74">
        <v>0</v>
      </c>
      <c r="D47" s="74">
        <f t="shared" si="8"/>
        <v>0</v>
      </c>
      <c r="E47" s="74">
        <v>0</v>
      </c>
      <c r="F47" s="74">
        <v>0</v>
      </c>
      <c r="G47" s="74">
        <f t="shared" si="11"/>
        <v>0</v>
      </c>
    </row>
    <row r="48" spans="1:7" x14ac:dyDescent="0.25">
      <c r="A48" s="82" t="s">
        <v>343</v>
      </c>
      <c r="B48" s="179">
        <f>SUM(B49:B57)</f>
        <v>4385092</v>
      </c>
      <c r="C48" s="179">
        <f t="shared" ref="C48:G48" si="12">SUM(C49:C57)</f>
        <v>12454807.360000001</v>
      </c>
      <c r="D48" s="179">
        <f t="shared" si="12"/>
        <v>16839899.359999999</v>
      </c>
      <c r="E48" s="179">
        <f t="shared" si="12"/>
        <v>13560208.199999999</v>
      </c>
      <c r="F48" s="179">
        <f t="shared" si="12"/>
        <v>12487745.800000001</v>
      </c>
      <c r="G48" s="179">
        <f t="shared" si="12"/>
        <v>3279691.16</v>
      </c>
    </row>
    <row r="49" spans="1:7" x14ac:dyDescent="0.25">
      <c r="A49" s="83" t="s">
        <v>344</v>
      </c>
      <c r="B49" s="74">
        <v>2394050</v>
      </c>
      <c r="C49" s="74">
        <v>6218217.6699999999</v>
      </c>
      <c r="D49" s="74">
        <f t="shared" si="8"/>
        <v>8612267.6699999999</v>
      </c>
      <c r="E49" s="74">
        <v>8612267.6699999999</v>
      </c>
      <c r="F49" s="74">
        <v>8600215.2699999996</v>
      </c>
      <c r="G49" s="74">
        <f t="shared" ref="G49:G57" si="13">D49-E49</f>
        <v>0</v>
      </c>
    </row>
    <row r="50" spans="1:7" x14ac:dyDescent="0.25">
      <c r="A50" s="83" t="s">
        <v>345</v>
      </c>
      <c r="B50" s="74">
        <v>582042</v>
      </c>
      <c r="C50" s="74">
        <v>18811.169999999998</v>
      </c>
      <c r="D50" s="74">
        <f t="shared" si="8"/>
        <v>600853.17000000004</v>
      </c>
      <c r="E50" s="74">
        <v>416267.01</v>
      </c>
      <c r="F50" s="74">
        <v>416267.01</v>
      </c>
      <c r="G50" s="74">
        <f t="shared" si="13"/>
        <v>184586.16000000003</v>
      </c>
    </row>
    <row r="51" spans="1:7" x14ac:dyDescent="0.25">
      <c r="A51" s="83" t="s">
        <v>346</v>
      </c>
      <c r="B51" s="74">
        <v>0</v>
      </c>
      <c r="C51" s="74">
        <v>0</v>
      </c>
      <c r="D51" s="74">
        <f t="shared" si="8"/>
        <v>0</v>
      </c>
      <c r="E51" s="74">
        <v>0</v>
      </c>
      <c r="F51" s="74">
        <v>0</v>
      </c>
      <c r="G51" s="74">
        <f t="shared" si="13"/>
        <v>0</v>
      </c>
    </row>
    <row r="52" spans="1:7" x14ac:dyDescent="0.25">
      <c r="A52" s="83" t="s">
        <v>347</v>
      </c>
      <c r="B52" s="74">
        <v>0</v>
      </c>
      <c r="C52" s="74">
        <v>5452345</v>
      </c>
      <c r="D52" s="74">
        <f t="shared" si="8"/>
        <v>5452345</v>
      </c>
      <c r="E52" s="74">
        <v>2357240</v>
      </c>
      <c r="F52" s="74">
        <v>1296830</v>
      </c>
      <c r="G52" s="74">
        <f t="shared" si="13"/>
        <v>3095105</v>
      </c>
    </row>
    <row r="53" spans="1:7" x14ac:dyDescent="0.25">
      <c r="A53" s="83" t="s">
        <v>348</v>
      </c>
      <c r="B53" s="74">
        <v>0</v>
      </c>
      <c r="C53" s="74">
        <v>0</v>
      </c>
      <c r="D53" s="74">
        <f t="shared" si="8"/>
        <v>0</v>
      </c>
      <c r="E53" s="74">
        <v>0</v>
      </c>
      <c r="F53" s="74">
        <v>0</v>
      </c>
      <c r="G53" s="74">
        <f t="shared" si="13"/>
        <v>0</v>
      </c>
    </row>
    <row r="54" spans="1:7" x14ac:dyDescent="0.25">
      <c r="A54" s="83" t="s">
        <v>349</v>
      </c>
      <c r="B54" s="74">
        <v>809000</v>
      </c>
      <c r="C54" s="74">
        <v>196712.89</v>
      </c>
      <c r="D54" s="74">
        <f t="shared" si="8"/>
        <v>1005712.89</v>
      </c>
      <c r="E54" s="74">
        <v>1005712.89</v>
      </c>
      <c r="F54" s="74">
        <v>1005712.89</v>
      </c>
      <c r="G54" s="74">
        <f t="shared" si="13"/>
        <v>0</v>
      </c>
    </row>
    <row r="55" spans="1:7" x14ac:dyDescent="0.25">
      <c r="A55" s="83" t="s">
        <v>350</v>
      </c>
      <c r="B55" s="74">
        <v>0</v>
      </c>
      <c r="C55" s="74">
        <v>0</v>
      </c>
      <c r="D55" s="74">
        <f t="shared" si="8"/>
        <v>0</v>
      </c>
      <c r="E55" s="74">
        <v>0</v>
      </c>
      <c r="F55" s="74">
        <v>0</v>
      </c>
      <c r="G55" s="74">
        <f t="shared" si="13"/>
        <v>0</v>
      </c>
    </row>
    <row r="56" spans="1:7" x14ac:dyDescent="0.25">
      <c r="A56" s="83" t="s">
        <v>351</v>
      </c>
      <c r="B56" s="74">
        <v>0</v>
      </c>
      <c r="C56" s="74">
        <v>0</v>
      </c>
      <c r="D56" s="74">
        <f t="shared" si="8"/>
        <v>0</v>
      </c>
      <c r="E56" s="74">
        <v>0</v>
      </c>
      <c r="F56" s="74">
        <v>0</v>
      </c>
      <c r="G56" s="74">
        <f t="shared" si="13"/>
        <v>0</v>
      </c>
    </row>
    <row r="57" spans="1:7" x14ac:dyDescent="0.25">
      <c r="A57" s="83" t="s">
        <v>352</v>
      </c>
      <c r="B57" s="74">
        <v>600000</v>
      </c>
      <c r="C57" s="74">
        <v>568720.63</v>
      </c>
      <c r="D57" s="74">
        <f t="shared" si="8"/>
        <v>1168720.6299999999</v>
      </c>
      <c r="E57" s="74">
        <v>1168720.6299999999</v>
      </c>
      <c r="F57" s="74">
        <v>1168720.6299999999</v>
      </c>
      <c r="G57" s="74">
        <f t="shared" si="13"/>
        <v>0</v>
      </c>
    </row>
    <row r="58" spans="1:7" x14ac:dyDescent="0.25">
      <c r="A58" s="82" t="s">
        <v>353</v>
      </c>
      <c r="B58" s="179">
        <f>SUM(B59:B61)</f>
        <v>0</v>
      </c>
      <c r="C58" s="179">
        <f t="shared" ref="C58:G58" si="14">SUM(C59:C61)</f>
        <v>11397248.970000001</v>
      </c>
      <c r="D58" s="179">
        <f t="shared" si="14"/>
        <v>11397248.970000001</v>
      </c>
      <c r="E58" s="179">
        <f t="shared" si="14"/>
        <v>10314933.810000001</v>
      </c>
      <c r="F58" s="179">
        <f t="shared" si="14"/>
        <v>10314933.810000001</v>
      </c>
      <c r="G58" s="179">
        <f t="shared" si="14"/>
        <v>1082315.1600000001</v>
      </c>
    </row>
    <row r="59" spans="1:7" x14ac:dyDescent="0.25">
      <c r="A59" s="83" t="s">
        <v>354</v>
      </c>
      <c r="B59" s="74">
        <v>0</v>
      </c>
      <c r="C59" s="74">
        <v>0</v>
      </c>
      <c r="D59" s="74">
        <f t="shared" si="8"/>
        <v>0</v>
      </c>
      <c r="E59" s="74">
        <v>0</v>
      </c>
      <c r="F59" s="74">
        <v>0</v>
      </c>
      <c r="G59" s="74">
        <f t="shared" ref="G59:G61" si="15">D59-E59</f>
        <v>0</v>
      </c>
    </row>
    <row r="60" spans="1:7" x14ac:dyDescent="0.25">
      <c r="A60" s="83" t="s">
        <v>355</v>
      </c>
      <c r="B60" s="74">
        <v>0</v>
      </c>
      <c r="C60" s="74">
        <v>11397248.970000001</v>
      </c>
      <c r="D60" s="74">
        <f t="shared" si="8"/>
        <v>11397248.970000001</v>
      </c>
      <c r="E60" s="74">
        <v>10314933.810000001</v>
      </c>
      <c r="F60" s="74">
        <v>10314933.810000001</v>
      </c>
      <c r="G60" s="74">
        <f t="shared" si="15"/>
        <v>1082315.1600000001</v>
      </c>
    </row>
    <row r="61" spans="1:7" x14ac:dyDescent="0.25">
      <c r="A61" s="83" t="s">
        <v>356</v>
      </c>
      <c r="B61" s="74">
        <v>0</v>
      </c>
      <c r="C61" s="74">
        <v>0</v>
      </c>
      <c r="D61" s="74">
        <f t="shared" si="8"/>
        <v>0</v>
      </c>
      <c r="E61" s="74">
        <v>0</v>
      </c>
      <c r="F61" s="74">
        <v>0</v>
      </c>
      <c r="G61" s="74">
        <f t="shared" si="15"/>
        <v>0</v>
      </c>
    </row>
    <row r="62" spans="1:7" x14ac:dyDescent="0.25">
      <c r="A62" s="82" t="s">
        <v>357</v>
      </c>
      <c r="B62" s="179">
        <f>SUM(B63:B67,B69:B70)</f>
        <v>12247584</v>
      </c>
      <c r="C62" s="179">
        <f t="shared" ref="C62:G62" si="16">SUM(C63:C67,C69:C70)</f>
        <v>-7119950.5700000003</v>
      </c>
      <c r="D62" s="179">
        <f t="shared" si="16"/>
        <v>5127633.43</v>
      </c>
      <c r="E62" s="179">
        <f t="shared" si="16"/>
        <v>0</v>
      </c>
      <c r="F62" s="179">
        <f t="shared" si="16"/>
        <v>0</v>
      </c>
      <c r="G62" s="179">
        <f t="shared" si="16"/>
        <v>5127633.43</v>
      </c>
    </row>
    <row r="63" spans="1:7" x14ac:dyDescent="0.25">
      <c r="A63" s="83" t="s">
        <v>358</v>
      </c>
      <c r="B63" s="74">
        <v>0</v>
      </c>
      <c r="C63" s="74">
        <v>0</v>
      </c>
      <c r="D63" s="74">
        <f t="shared" si="8"/>
        <v>0</v>
      </c>
      <c r="E63" s="74">
        <v>0</v>
      </c>
      <c r="F63" s="74">
        <v>0</v>
      </c>
      <c r="G63" s="74">
        <f t="shared" ref="G63:G70" si="17">D63-E63</f>
        <v>0</v>
      </c>
    </row>
    <row r="64" spans="1:7" x14ac:dyDescent="0.25">
      <c r="A64" s="83" t="s">
        <v>359</v>
      </c>
      <c r="B64" s="74">
        <v>0</v>
      </c>
      <c r="C64" s="74">
        <v>0</v>
      </c>
      <c r="D64" s="74">
        <f t="shared" si="8"/>
        <v>0</v>
      </c>
      <c r="E64" s="74">
        <v>0</v>
      </c>
      <c r="F64" s="74">
        <v>0</v>
      </c>
      <c r="G64" s="74">
        <f t="shared" si="17"/>
        <v>0</v>
      </c>
    </row>
    <row r="65" spans="1:7" x14ac:dyDescent="0.25">
      <c r="A65" s="83" t="s">
        <v>360</v>
      </c>
      <c r="B65" s="74">
        <v>0</v>
      </c>
      <c r="C65" s="74">
        <v>0</v>
      </c>
      <c r="D65" s="74">
        <f t="shared" si="8"/>
        <v>0</v>
      </c>
      <c r="E65" s="74">
        <v>0</v>
      </c>
      <c r="F65" s="74">
        <v>0</v>
      </c>
      <c r="G65" s="74">
        <f t="shared" si="17"/>
        <v>0</v>
      </c>
    </row>
    <row r="66" spans="1:7" x14ac:dyDescent="0.25">
      <c r="A66" s="83" t="s">
        <v>361</v>
      </c>
      <c r="B66" s="74">
        <v>0</v>
      </c>
      <c r="C66" s="74">
        <v>0</v>
      </c>
      <c r="D66" s="74">
        <f t="shared" si="8"/>
        <v>0</v>
      </c>
      <c r="E66" s="74">
        <v>0</v>
      </c>
      <c r="F66" s="74">
        <v>0</v>
      </c>
      <c r="G66" s="74">
        <f t="shared" si="17"/>
        <v>0</v>
      </c>
    </row>
    <row r="67" spans="1:7" x14ac:dyDescent="0.25">
      <c r="A67" s="83" t="s">
        <v>362</v>
      </c>
      <c r="B67" s="74">
        <v>0</v>
      </c>
      <c r="C67" s="74">
        <v>0</v>
      </c>
      <c r="D67" s="74">
        <f t="shared" si="8"/>
        <v>0</v>
      </c>
      <c r="E67" s="74">
        <v>0</v>
      </c>
      <c r="F67" s="74">
        <v>0</v>
      </c>
      <c r="G67" s="74">
        <f t="shared" si="17"/>
        <v>0</v>
      </c>
    </row>
    <row r="68" spans="1:7" x14ac:dyDescent="0.25">
      <c r="A68" s="83" t="s">
        <v>363</v>
      </c>
      <c r="B68" s="74">
        <v>0</v>
      </c>
      <c r="C68" s="74">
        <v>0</v>
      </c>
      <c r="D68" s="74">
        <f t="shared" si="8"/>
        <v>0</v>
      </c>
      <c r="E68" s="74">
        <v>0</v>
      </c>
      <c r="F68" s="74">
        <v>0</v>
      </c>
      <c r="G68" s="74">
        <f t="shared" si="17"/>
        <v>0</v>
      </c>
    </row>
    <row r="69" spans="1:7" x14ac:dyDescent="0.25">
      <c r="A69" s="83" t="s">
        <v>364</v>
      </c>
      <c r="B69" s="74">
        <v>0</v>
      </c>
      <c r="C69" s="74">
        <v>0</v>
      </c>
      <c r="D69" s="74">
        <f t="shared" si="8"/>
        <v>0</v>
      </c>
      <c r="E69" s="74">
        <v>0</v>
      </c>
      <c r="F69" s="74">
        <v>0</v>
      </c>
      <c r="G69" s="74">
        <f t="shared" si="17"/>
        <v>0</v>
      </c>
    </row>
    <row r="70" spans="1:7" x14ac:dyDescent="0.25">
      <c r="A70" s="83" t="s">
        <v>365</v>
      </c>
      <c r="B70" s="74">
        <v>12247584</v>
      </c>
      <c r="C70" s="74">
        <v>-7119950.5700000003</v>
      </c>
      <c r="D70" s="74">
        <f t="shared" si="8"/>
        <v>5127633.43</v>
      </c>
      <c r="E70" s="74">
        <v>0</v>
      </c>
      <c r="F70" s="74">
        <v>0</v>
      </c>
      <c r="G70" s="74">
        <f t="shared" si="17"/>
        <v>5127633.43</v>
      </c>
    </row>
    <row r="71" spans="1:7" x14ac:dyDescent="0.25">
      <c r="A71" s="82" t="s">
        <v>366</v>
      </c>
      <c r="B71" s="179">
        <f>SUM(B72:B74)</f>
        <v>0</v>
      </c>
      <c r="C71" s="179">
        <f t="shared" ref="C71:G71" si="18">SUM(C72:C74)</f>
        <v>0</v>
      </c>
      <c r="D71" s="179">
        <f t="shared" si="18"/>
        <v>0</v>
      </c>
      <c r="E71" s="179">
        <f t="shared" si="18"/>
        <v>0</v>
      </c>
      <c r="F71" s="179">
        <f t="shared" si="18"/>
        <v>0</v>
      </c>
      <c r="G71" s="179">
        <f t="shared" si="18"/>
        <v>0</v>
      </c>
    </row>
    <row r="72" spans="1:7" x14ac:dyDescent="0.25">
      <c r="A72" s="83" t="s">
        <v>367</v>
      </c>
      <c r="B72" s="74">
        <v>0</v>
      </c>
      <c r="C72" s="74">
        <v>0</v>
      </c>
      <c r="D72" s="74">
        <f t="shared" si="8"/>
        <v>0</v>
      </c>
      <c r="E72" s="74">
        <v>0</v>
      </c>
      <c r="F72" s="74">
        <v>0</v>
      </c>
      <c r="G72" s="74">
        <f t="shared" ref="G72:G74" si="19">D72-E72</f>
        <v>0</v>
      </c>
    </row>
    <row r="73" spans="1:7" x14ac:dyDescent="0.25">
      <c r="A73" s="83" t="s">
        <v>368</v>
      </c>
      <c r="B73" s="74">
        <v>0</v>
      </c>
      <c r="C73" s="74">
        <v>0</v>
      </c>
      <c r="D73" s="74">
        <f t="shared" si="8"/>
        <v>0</v>
      </c>
      <c r="E73" s="74">
        <v>0</v>
      </c>
      <c r="F73" s="74">
        <v>0</v>
      </c>
      <c r="G73" s="74">
        <f t="shared" si="19"/>
        <v>0</v>
      </c>
    </row>
    <row r="74" spans="1:7" x14ac:dyDescent="0.25">
      <c r="A74" s="83" t="s">
        <v>369</v>
      </c>
      <c r="B74" s="74">
        <v>0</v>
      </c>
      <c r="C74" s="74">
        <v>0</v>
      </c>
      <c r="D74" s="74">
        <f t="shared" si="8"/>
        <v>0</v>
      </c>
      <c r="E74" s="74">
        <v>0</v>
      </c>
      <c r="F74" s="74">
        <v>0</v>
      </c>
      <c r="G74" s="74">
        <f t="shared" si="19"/>
        <v>0</v>
      </c>
    </row>
    <row r="75" spans="1:7" x14ac:dyDescent="0.25">
      <c r="A75" s="82" t="s">
        <v>370</v>
      </c>
      <c r="B75" s="179">
        <f>SUM(B76:B82)</f>
        <v>0</v>
      </c>
      <c r="C75" s="179">
        <f t="shared" ref="C75:G75" si="20">SUM(C76:C82)</f>
        <v>0</v>
      </c>
      <c r="D75" s="179">
        <f t="shared" si="20"/>
        <v>0</v>
      </c>
      <c r="E75" s="179">
        <f t="shared" si="20"/>
        <v>0</v>
      </c>
      <c r="F75" s="179">
        <f t="shared" si="20"/>
        <v>0</v>
      </c>
      <c r="G75" s="179">
        <f t="shared" si="20"/>
        <v>0</v>
      </c>
    </row>
    <row r="76" spans="1:7" x14ac:dyDescent="0.25">
      <c r="A76" s="83" t="s">
        <v>371</v>
      </c>
      <c r="B76" s="74">
        <v>0</v>
      </c>
      <c r="C76" s="74">
        <v>0</v>
      </c>
      <c r="D76" s="74">
        <f t="shared" si="8"/>
        <v>0</v>
      </c>
      <c r="E76" s="74">
        <v>0</v>
      </c>
      <c r="F76" s="74">
        <v>0</v>
      </c>
      <c r="G76" s="74">
        <f t="shared" ref="G76:G82" si="21">D76-E76</f>
        <v>0</v>
      </c>
    </row>
    <row r="77" spans="1:7" x14ac:dyDescent="0.25">
      <c r="A77" s="83" t="s">
        <v>372</v>
      </c>
      <c r="B77" s="74">
        <v>0</v>
      </c>
      <c r="C77" s="74">
        <v>0</v>
      </c>
      <c r="D77" s="74">
        <f t="shared" si="8"/>
        <v>0</v>
      </c>
      <c r="E77" s="74">
        <v>0</v>
      </c>
      <c r="F77" s="74">
        <v>0</v>
      </c>
      <c r="G77" s="74">
        <f t="shared" si="21"/>
        <v>0</v>
      </c>
    </row>
    <row r="78" spans="1:7" x14ac:dyDescent="0.25">
      <c r="A78" s="83" t="s">
        <v>373</v>
      </c>
      <c r="B78" s="74">
        <v>0</v>
      </c>
      <c r="C78" s="74">
        <v>0</v>
      </c>
      <c r="D78" s="74">
        <f t="shared" si="8"/>
        <v>0</v>
      </c>
      <c r="E78" s="74">
        <v>0</v>
      </c>
      <c r="F78" s="74">
        <v>0</v>
      </c>
      <c r="G78" s="74">
        <f t="shared" si="21"/>
        <v>0</v>
      </c>
    </row>
    <row r="79" spans="1:7" x14ac:dyDescent="0.25">
      <c r="A79" s="83" t="s">
        <v>374</v>
      </c>
      <c r="B79" s="74">
        <v>0</v>
      </c>
      <c r="C79" s="74">
        <v>0</v>
      </c>
      <c r="D79" s="74">
        <f t="shared" si="8"/>
        <v>0</v>
      </c>
      <c r="E79" s="74">
        <v>0</v>
      </c>
      <c r="F79" s="74">
        <v>0</v>
      </c>
      <c r="G79" s="74">
        <f t="shared" si="21"/>
        <v>0</v>
      </c>
    </row>
    <row r="80" spans="1:7" x14ac:dyDescent="0.25">
      <c r="A80" s="83" t="s">
        <v>375</v>
      </c>
      <c r="B80" s="74">
        <v>0</v>
      </c>
      <c r="C80" s="74">
        <v>0</v>
      </c>
      <c r="D80" s="74">
        <f t="shared" si="8"/>
        <v>0</v>
      </c>
      <c r="E80" s="74">
        <v>0</v>
      </c>
      <c r="F80" s="74">
        <v>0</v>
      </c>
      <c r="G80" s="74">
        <f t="shared" si="21"/>
        <v>0</v>
      </c>
    </row>
    <row r="81" spans="1:7" x14ac:dyDescent="0.25">
      <c r="A81" s="83" t="s">
        <v>376</v>
      </c>
      <c r="B81" s="74">
        <v>0</v>
      </c>
      <c r="C81" s="74">
        <v>0</v>
      </c>
      <c r="D81" s="74">
        <f t="shared" si="8"/>
        <v>0</v>
      </c>
      <c r="E81" s="74">
        <v>0</v>
      </c>
      <c r="F81" s="74">
        <v>0</v>
      </c>
      <c r="G81" s="74">
        <f t="shared" si="21"/>
        <v>0</v>
      </c>
    </row>
    <row r="82" spans="1:7" x14ac:dyDescent="0.25">
      <c r="A82" s="83" t="s">
        <v>377</v>
      </c>
      <c r="B82" s="74">
        <v>0</v>
      </c>
      <c r="C82" s="74">
        <v>0</v>
      </c>
      <c r="D82" s="74">
        <f t="shared" si="8"/>
        <v>0</v>
      </c>
      <c r="E82" s="74">
        <v>0</v>
      </c>
      <c r="F82" s="74">
        <v>0</v>
      </c>
      <c r="G82" s="74">
        <f t="shared" si="21"/>
        <v>0</v>
      </c>
    </row>
    <row r="83" spans="1:7" x14ac:dyDescent="0.25">
      <c r="A83" s="84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179">
        <f>B85+B93+B103+B113+B123+B133+B137+B146+B150</f>
        <v>0</v>
      </c>
      <c r="C84" s="179">
        <f t="shared" ref="C84:G84" si="22">C85+C93+C103+C113+C123+C133+C137+C146+C150</f>
        <v>0</v>
      </c>
      <c r="D84" s="179">
        <f t="shared" si="22"/>
        <v>0</v>
      </c>
      <c r="E84" s="179">
        <f t="shared" si="22"/>
        <v>0</v>
      </c>
      <c r="F84" s="179">
        <f t="shared" si="22"/>
        <v>0</v>
      </c>
      <c r="G84" s="179">
        <f t="shared" si="22"/>
        <v>0</v>
      </c>
    </row>
    <row r="85" spans="1:7" x14ac:dyDescent="0.25">
      <c r="A85" s="82" t="s">
        <v>305</v>
      </c>
      <c r="B85" s="179">
        <f>SUM(B86:B92)</f>
        <v>0</v>
      </c>
      <c r="C85" s="179">
        <f t="shared" ref="C85:G85" si="23">SUM(C86:C92)</f>
        <v>0</v>
      </c>
      <c r="D85" s="179">
        <f t="shared" si="23"/>
        <v>0</v>
      </c>
      <c r="E85" s="179">
        <f t="shared" si="23"/>
        <v>0</v>
      </c>
      <c r="F85" s="179">
        <f t="shared" si="23"/>
        <v>0</v>
      </c>
      <c r="G85" s="179">
        <f t="shared" si="23"/>
        <v>0</v>
      </c>
    </row>
    <row r="86" spans="1:7" x14ac:dyDescent="0.25">
      <c r="A86" s="83" t="s">
        <v>306</v>
      </c>
      <c r="B86" s="74">
        <v>0</v>
      </c>
      <c r="C86" s="74">
        <v>0</v>
      </c>
      <c r="D86" s="74">
        <f t="shared" ref="D86:D92" si="24">B86+C86</f>
        <v>0</v>
      </c>
      <c r="E86" s="74">
        <v>0</v>
      </c>
      <c r="F86" s="74">
        <v>0</v>
      </c>
      <c r="G86" s="74">
        <f t="shared" ref="G86:G92" si="25">D86-E86</f>
        <v>0</v>
      </c>
    </row>
    <row r="87" spans="1:7" x14ac:dyDescent="0.25">
      <c r="A87" s="83" t="s">
        <v>307</v>
      </c>
      <c r="B87" s="74">
        <v>0</v>
      </c>
      <c r="C87" s="74">
        <v>0</v>
      </c>
      <c r="D87" s="74">
        <f t="shared" si="24"/>
        <v>0</v>
      </c>
      <c r="E87" s="74">
        <v>0</v>
      </c>
      <c r="F87" s="74">
        <v>0</v>
      </c>
      <c r="G87" s="74">
        <f t="shared" si="25"/>
        <v>0</v>
      </c>
    </row>
    <row r="88" spans="1:7" x14ac:dyDescent="0.25">
      <c r="A88" s="83" t="s">
        <v>308</v>
      </c>
      <c r="B88" s="74">
        <v>0</v>
      </c>
      <c r="C88" s="74">
        <v>0</v>
      </c>
      <c r="D88" s="74">
        <f t="shared" si="24"/>
        <v>0</v>
      </c>
      <c r="E88" s="74">
        <v>0</v>
      </c>
      <c r="F88" s="74">
        <v>0</v>
      </c>
      <c r="G88" s="74">
        <f t="shared" si="25"/>
        <v>0</v>
      </c>
    </row>
    <row r="89" spans="1:7" x14ac:dyDescent="0.25">
      <c r="A89" s="83" t="s">
        <v>309</v>
      </c>
      <c r="B89" s="74">
        <v>0</v>
      </c>
      <c r="C89" s="74">
        <v>0</v>
      </c>
      <c r="D89" s="74">
        <f t="shared" si="24"/>
        <v>0</v>
      </c>
      <c r="E89" s="74">
        <v>0</v>
      </c>
      <c r="F89" s="74">
        <v>0</v>
      </c>
      <c r="G89" s="74">
        <f t="shared" si="25"/>
        <v>0</v>
      </c>
    </row>
    <row r="90" spans="1:7" x14ac:dyDescent="0.25">
      <c r="A90" s="83" t="s">
        <v>310</v>
      </c>
      <c r="B90" s="74">
        <v>0</v>
      </c>
      <c r="C90" s="74">
        <v>0</v>
      </c>
      <c r="D90" s="74">
        <f t="shared" si="24"/>
        <v>0</v>
      </c>
      <c r="E90" s="74">
        <v>0</v>
      </c>
      <c r="F90" s="74">
        <v>0</v>
      </c>
      <c r="G90" s="74">
        <f t="shared" si="25"/>
        <v>0</v>
      </c>
    </row>
    <row r="91" spans="1:7" x14ac:dyDescent="0.25">
      <c r="A91" s="83" t="s">
        <v>311</v>
      </c>
      <c r="B91" s="74">
        <v>0</v>
      </c>
      <c r="C91" s="74">
        <v>0</v>
      </c>
      <c r="D91" s="74">
        <f t="shared" si="24"/>
        <v>0</v>
      </c>
      <c r="E91" s="74">
        <v>0</v>
      </c>
      <c r="F91" s="74">
        <v>0</v>
      </c>
      <c r="G91" s="74">
        <f t="shared" si="25"/>
        <v>0</v>
      </c>
    </row>
    <row r="92" spans="1:7" x14ac:dyDescent="0.25">
      <c r="A92" s="83" t="s">
        <v>312</v>
      </c>
      <c r="B92" s="74">
        <v>0</v>
      </c>
      <c r="C92" s="74">
        <v>0</v>
      </c>
      <c r="D92" s="74">
        <f t="shared" si="24"/>
        <v>0</v>
      </c>
      <c r="E92" s="74">
        <v>0</v>
      </c>
      <c r="F92" s="74">
        <v>0</v>
      </c>
      <c r="G92" s="74">
        <f t="shared" si="25"/>
        <v>0</v>
      </c>
    </row>
    <row r="93" spans="1:7" x14ac:dyDescent="0.25">
      <c r="A93" s="82" t="s">
        <v>313</v>
      </c>
      <c r="B93" s="179">
        <f>SUM(B94:B102)</f>
        <v>0</v>
      </c>
      <c r="C93" s="179">
        <f t="shared" ref="C93:G93" si="26">SUM(C94:C102)</f>
        <v>0</v>
      </c>
      <c r="D93" s="179">
        <f t="shared" si="26"/>
        <v>0</v>
      </c>
      <c r="E93" s="179">
        <f t="shared" si="26"/>
        <v>0</v>
      </c>
      <c r="F93" s="179">
        <f t="shared" si="26"/>
        <v>0</v>
      </c>
      <c r="G93" s="179">
        <f t="shared" si="26"/>
        <v>0</v>
      </c>
    </row>
    <row r="94" spans="1:7" x14ac:dyDescent="0.25">
      <c r="A94" s="83" t="s">
        <v>314</v>
      </c>
      <c r="B94" s="74">
        <v>0</v>
      </c>
      <c r="C94" s="74">
        <v>0</v>
      </c>
      <c r="D94" s="74">
        <f t="shared" ref="D94:D102" si="27">B94+C94</f>
        <v>0</v>
      </c>
      <c r="E94" s="74">
        <v>0</v>
      </c>
      <c r="F94" s="74">
        <v>0</v>
      </c>
      <c r="G94" s="74">
        <f t="shared" ref="G94:G102" si="28">D94-E94</f>
        <v>0</v>
      </c>
    </row>
    <row r="95" spans="1:7" x14ac:dyDescent="0.25">
      <c r="A95" s="83" t="s">
        <v>315</v>
      </c>
      <c r="B95" s="74">
        <v>0</v>
      </c>
      <c r="C95" s="74">
        <v>0</v>
      </c>
      <c r="D95" s="74">
        <f t="shared" si="27"/>
        <v>0</v>
      </c>
      <c r="E95" s="74">
        <v>0</v>
      </c>
      <c r="F95" s="74">
        <v>0</v>
      </c>
      <c r="G95" s="74">
        <f t="shared" si="28"/>
        <v>0</v>
      </c>
    </row>
    <row r="96" spans="1:7" x14ac:dyDescent="0.25">
      <c r="A96" s="83" t="s">
        <v>316</v>
      </c>
      <c r="B96" s="74">
        <v>0</v>
      </c>
      <c r="C96" s="74">
        <v>0</v>
      </c>
      <c r="D96" s="74">
        <f t="shared" si="27"/>
        <v>0</v>
      </c>
      <c r="E96" s="74">
        <v>0</v>
      </c>
      <c r="F96" s="74">
        <v>0</v>
      </c>
      <c r="G96" s="74">
        <f t="shared" si="28"/>
        <v>0</v>
      </c>
    </row>
    <row r="97" spans="1:7" x14ac:dyDescent="0.25">
      <c r="A97" s="83" t="s">
        <v>317</v>
      </c>
      <c r="B97" s="74">
        <v>0</v>
      </c>
      <c r="C97" s="74">
        <v>0</v>
      </c>
      <c r="D97" s="74">
        <f t="shared" si="27"/>
        <v>0</v>
      </c>
      <c r="E97" s="74">
        <v>0</v>
      </c>
      <c r="F97" s="74">
        <v>0</v>
      </c>
      <c r="G97" s="74">
        <f t="shared" si="28"/>
        <v>0</v>
      </c>
    </row>
    <row r="98" spans="1:7" x14ac:dyDescent="0.25">
      <c r="A98" s="85" t="s">
        <v>318</v>
      </c>
      <c r="B98" s="74">
        <v>0</v>
      </c>
      <c r="C98" s="74">
        <v>0</v>
      </c>
      <c r="D98" s="74">
        <f t="shared" si="27"/>
        <v>0</v>
      </c>
      <c r="E98" s="74">
        <v>0</v>
      </c>
      <c r="F98" s="74">
        <v>0</v>
      </c>
      <c r="G98" s="74">
        <f t="shared" si="28"/>
        <v>0</v>
      </c>
    </row>
    <row r="99" spans="1:7" x14ac:dyDescent="0.25">
      <c r="A99" s="83" t="s">
        <v>319</v>
      </c>
      <c r="B99" s="74">
        <v>0</v>
      </c>
      <c r="C99" s="74">
        <v>0</v>
      </c>
      <c r="D99" s="74">
        <f t="shared" si="27"/>
        <v>0</v>
      </c>
      <c r="E99" s="74">
        <v>0</v>
      </c>
      <c r="F99" s="74">
        <v>0</v>
      </c>
      <c r="G99" s="74">
        <f t="shared" si="28"/>
        <v>0</v>
      </c>
    </row>
    <row r="100" spans="1:7" x14ac:dyDescent="0.25">
      <c r="A100" s="83" t="s">
        <v>320</v>
      </c>
      <c r="B100" s="74">
        <v>0</v>
      </c>
      <c r="C100" s="74">
        <v>0</v>
      </c>
      <c r="D100" s="74">
        <f t="shared" si="27"/>
        <v>0</v>
      </c>
      <c r="E100" s="74">
        <v>0</v>
      </c>
      <c r="F100" s="74">
        <v>0</v>
      </c>
      <c r="G100" s="74">
        <f t="shared" si="28"/>
        <v>0</v>
      </c>
    </row>
    <row r="101" spans="1:7" x14ac:dyDescent="0.25">
      <c r="A101" s="83" t="s">
        <v>321</v>
      </c>
      <c r="B101" s="74">
        <v>0</v>
      </c>
      <c r="C101" s="74">
        <v>0</v>
      </c>
      <c r="D101" s="74">
        <f t="shared" si="27"/>
        <v>0</v>
      </c>
      <c r="E101" s="74">
        <v>0</v>
      </c>
      <c r="F101" s="74">
        <v>0</v>
      </c>
      <c r="G101" s="74">
        <f t="shared" si="28"/>
        <v>0</v>
      </c>
    </row>
    <row r="102" spans="1:7" x14ac:dyDescent="0.25">
      <c r="A102" s="83" t="s">
        <v>322</v>
      </c>
      <c r="B102" s="74">
        <v>0</v>
      </c>
      <c r="C102" s="74">
        <v>0</v>
      </c>
      <c r="D102" s="74">
        <f t="shared" si="27"/>
        <v>0</v>
      </c>
      <c r="E102" s="74">
        <v>0</v>
      </c>
      <c r="F102" s="74">
        <v>0</v>
      </c>
      <c r="G102" s="74">
        <f t="shared" si="28"/>
        <v>0</v>
      </c>
    </row>
    <row r="103" spans="1:7" x14ac:dyDescent="0.25">
      <c r="A103" s="82" t="s">
        <v>323</v>
      </c>
      <c r="B103" s="179">
        <f>SUM(B104:B112)</f>
        <v>0</v>
      </c>
      <c r="C103" s="179">
        <f t="shared" ref="C103:G103" si="29">SUM(C104:C112)</f>
        <v>0</v>
      </c>
      <c r="D103" s="179">
        <f t="shared" si="29"/>
        <v>0</v>
      </c>
      <c r="E103" s="179">
        <f t="shared" si="29"/>
        <v>0</v>
      </c>
      <c r="F103" s="179">
        <f t="shared" si="29"/>
        <v>0</v>
      </c>
      <c r="G103" s="179">
        <f t="shared" si="29"/>
        <v>0</v>
      </c>
    </row>
    <row r="104" spans="1:7" x14ac:dyDescent="0.25">
      <c r="A104" s="83" t="s">
        <v>324</v>
      </c>
      <c r="B104" s="74">
        <v>0</v>
      </c>
      <c r="C104" s="74">
        <v>0</v>
      </c>
      <c r="D104" s="74">
        <f t="shared" ref="D104:D112" si="30">B104+C104</f>
        <v>0</v>
      </c>
      <c r="E104" s="74">
        <v>0</v>
      </c>
      <c r="F104" s="74">
        <v>0</v>
      </c>
      <c r="G104" s="74">
        <f t="shared" ref="G104:G112" si="31">D104-E104</f>
        <v>0</v>
      </c>
    </row>
    <row r="105" spans="1:7" x14ac:dyDescent="0.25">
      <c r="A105" s="83" t="s">
        <v>325</v>
      </c>
      <c r="B105" s="74">
        <v>0</v>
      </c>
      <c r="C105" s="74">
        <v>0</v>
      </c>
      <c r="D105" s="74">
        <f t="shared" si="30"/>
        <v>0</v>
      </c>
      <c r="E105" s="74">
        <v>0</v>
      </c>
      <c r="F105" s="74">
        <v>0</v>
      </c>
      <c r="G105" s="74">
        <f t="shared" si="31"/>
        <v>0</v>
      </c>
    </row>
    <row r="106" spans="1:7" x14ac:dyDescent="0.25">
      <c r="A106" s="83" t="s">
        <v>326</v>
      </c>
      <c r="B106" s="74">
        <v>0</v>
      </c>
      <c r="C106" s="74">
        <v>0</v>
      </c>
      <c r="D106" s="74">
        <f t="shared" si="30"/>
        <v>0</v>
      </c>
      <c r="E106" s="74">
        <v>0</v>
      </c>
      <c r="F106" s="74">
        <v>0</v>
      </c>
      <c r="G106" s="74">
        <f t="shared" si="31"/>
        <v>0</v>
      </c>
    </row>
    <row r="107" spans="1:7" x14ac:dyDescent="0.25">
      <c r="A107" s="83" t="s">
        <v>327</v>
      </c>
      <c r="B107" s="74">
        <v>0</v>
      </c>
      <c r="C107" s="74">
        <v>0</v>
      </c>
      <c r="D107" s="74">
        <f t="shared" si="30"/>
        <v>0</v>
      </c>
      <c r="E107" s="74">
        <v>0</v>
      </c>
      <c r="F107" s="74">
        <v>0</v>
      </c>
      <c r="G107" s="74">
        <f t="shared" si="31"/>
        <v>0</v>
      </c>
    </row>
    <row r="108" spans="1:7" x14ac:dyDescent="0.25">
      <c r="A108" s="83" t="s">
        <v>328</v>
      </c>
      <c r="B108" s="74">
        <v>0</v>
      </c>
      <c r="C108" s="74">
        <v>0</v>
      </c>
      <c r="D108" s="74">
        <f t="shared" si="30"/>
        <v>0</v>
      </c>
      <c r="E108" s="74">
        <v>0</v>
      </c>
      <c r="F108" s="74">
        <v>0</v>
      </c>
      <c r="G108" s="74">
        <f t="shared" si="31"/>
        <v>0</v>
      </c>
    </row>
    <row r="109" spans="1:7" x14ac:dyDescent="0.25">
      <c r="A109" s="83" t="s">
        <v>329</v>
      </c>
      <c r="B109" s="74">
        <v>0</v>
      </c>
      <c r="C109" s="74">
        <v>0</v>
      </c>
      <c r="D109" s="74">
        <f t="shared" si="30"/>
        <v>0</v>
      </c>
      <c r="E109" s="74">
        <v>0</v>
      </c>
      <c r="F109" s="74">
        <v>0</v>
      </c>
      <c r="G109" s="74">
        <f t="shared" si="31"/>
        <v>0</v>
      </c>
    </row>
    <row r="110" spans="1:7" x14ac:dyDescent="0.25">
      <c r="A110" s="83" t="s">
        <v>330</v>
      </c>
      <c r="B110" s="74">
        <v>0</v>
      </c>
      <c r="C110" s="74">
        <v>0</v>
      </c>
      <c r="D110" s="74">
        <f t="shared" si="30"/>
        <v>0</v>
      </c>
      <c r="E110" s="74">
        <v>0</v>
      </c>
      <c r="F110" s="74">
        <v>0</v>
      </c>
      <c r="G110" s="74">
        <f t="shared" si="31"/>
        <v>0</v>
      </c>
    </row>
    <row r="111" spans="1:7" x14ac:dyDescent="0.25">
      <c r="A111" s="83" t="s">
        <v>331</v>
      </c>
      <c r="B111" s="74">
        <v>0</v>
      </c>
      <c r="C111" s="74">
        <v>0</v>
      </c>
      <c r="D111" s="74">
        <f t="shared" si="30"/>
        <v>0</v>
      </c>
      <c r="E111" s="74">
        <v>0</v>
      </c>
      <c r="F111" s="74">
        <v>0</v>
      </c>
      <c r="G111" s="74">
        <f t="shared" si="31"/>
        <v>0</v>
      </c>
    </row>
    <row r="112" spans="1:7" x14ac:dyDescent="0.25">
      <c r="A112" s="83" t="s">
        <v>332</v>
      </c>
      <c r="B112" s="74">
        <v>0</v>
      </c>
      <c r="C112" s="74">
        <v>0</v>
      </c>
      <c r="D112" s="74">
        <f t="shared" si="30"/>
        <v>0</v>
      </c>
      <c r="E112" s="74">
        <v>0</v>
      </c>
      <c r="F112" s="74">
        <v>0</v>
      </c>
      <c r="G112" s="74">
        <f t="shared" si="31"/>
        <v>0</v>
      </c>
    </row>
    <row r="113" spans="1:7" x14ac:dyDescent="0.25">
      <c r="A113" s="82" t="s">
        <v>333</v>
      </c>
      <c r="B113" s="179">
        <f>SUM(B114:B122)</f>
        <v>0</v>
      </c>
      <c r="C113" s="179">
        <f t="shared" ref="C113:G113" si="32">SUM(C114:C122)</f>
        <v>0</v>
      </c>
      <c r="D113" s="179">
        <f t="shared" si="32"/>
        <v>0</v>
      </c>
      <c r="E113" s="179">
        <f t="shared" si="32"/>
        <v>0</v>
      </c>
      <c r="F113" s="179">
        <f t="shared" si="32"/>
        <v>0</v>
      </c>
      <c r="G113" s="179">
        <f t="shared" si="32"/>
        <v>0</v>
      </c>
    </row>
    <row r="114" spans="1:7" x14ac:dyDescent="0.25">
      <c r="A114" s="83" t="s">
        <v>334</v>
      </c>
      <c r="B114" s="74">
        <v>0</v>
      </c>
      <c r="C114" s="74">
        <v>0</v>
      </c>
      <c r="D114" s="74">
        <f t="shared" ref="D114:D122" si="33">B114+C114</f>
        <v>0</v>
      </c>
      <c r="E114" s="74">
        <v>0</v>
      </c>
      <c r="F114" s="74">
        <v>0</v>
      </c>
      <c r="G114" s="74">
        <f t="shared" ref="G114:G122" si="34">D114-E114</f>
        <v>0</v>
      </c>
    </row>
    <row r="115" spans="1:7" x14ac:dyDescent="0.25">
      <c r="A115" s="83" t="s">
        <v>335</v>
      </c>
      <c r="B115" s="74">
        <v>0</v>
      </c>
      <c r="C115" s="74">
        <v>0</v>
      </c>
      <c r="D115" s="74">
        <f t="shared" si="33"/>
        <v>0</v>
      </c>
      <c r="E115" s="74">
        <v>0</v>
      </c>
      <c r="F115" s="74">
        <v>0</v>
      </c>
      <c r="G115" s="74">
        <f t="shared" si="34"/>
        <v>0</v>
      </c>
    </row>
    <row r="116" spans="1:7" x14ac:dyDescent="0.25">
      <c r="A116" s="83" t="s">
        <v>336</v>
      </c>
      <c r="B116" s="74">
        <v>0</v>
      </c>
      <c r="C116" s="74">
        <v>0</v>
      </c>
      <c r="D116" s="74">
        <f t="shared" si="33"/>
        <v>0</v>
      </c>
      <c r="E116" s="74">
        <v>0</v>
      </c>
      <c r="F116" s="74">
        <v>0</v>
      </c>
      <c r="G116" s="74">
        <f t="shared" si="34"/>
        <v>0</v>
      </c>
    </row>
    <row r="117" spans="1:7" x14ac:dyDescent="0.25">
      <c r="A117" s="83" t="s">
        <v>337</v>
      </c>
      <c r="B117" s="74">
        <v>0</v>
      </c>
      <c r="C117" s="74">
        <v>0</v>
      </c>
      <c r="D117" s="74">
        <f t="shared" si="33"/>
        <v>0</v>
      </c>
      <c r="E117" s="74">
        <v>0</v>
      </c>
      <c r="F117" s="74">
        <v>0</v>
      </c>
      <c r="G117" s="74">
        <f t="shared" si="34"/>
        <v>0</v>
      </c>
    </row>
    <row r="118" spans="1:7" x14ac:dyDescent="0.25">
      <c r="A118" s="83" t="s">
        <v>338</v>
      </c>
      <c r="B118" s="74">
        <v>0</v>
      </c>
      <c r="C118" s="74">
        <v>0</v>
      </c>
      <c r="D118" s="74">
        <f t="shared" si="33"/>
        <v>0</v>
      </c>
      <c r="E118" s="74">
        <v>0</v>
      </c>
      <c r="F118" s="74">
        <v>0</v>
      </c>
      <c r="G118" s="74">
        <f t="shared" si="34"/>
        <v>0</v>
      </c>
    </row>
    <row r="119" spans="1:7" x14ac:dyDescent="0.25">
      <c r="A119" s="83" t="s">
        <v>339</v>
      </c>
      <c r="B119" s="74">
        <v>0</v>
      </c>
      <c r="C119" s="74">
        <v>0</v>
      </c>
      <c r="D119" s="74">
        <f t="shared" si="33"/>
        <v>0</v>
      </c>
      <c r="E119" s="74">
        <v>0</v>
      </c>
      <c r="F119" s="74">
        <v>0</v>
      </c>
      <c r="G119" s="74">
        <f t="shared" si="34"/>
        <v>0</v>
      </c>
    </row>
    <row r="120" spans="1:7" x14ac:dyDescent="0.25">
      <c r="A120" s="83" t="s">
        <v>340</v>
      </c>
      <c r="B120" s="74">
        <v>0</v>
      </c>
      <c r="C120" s="74">
        <v>0</v>
      </c>
      <c r="D120" s="74">
        <f t="shared" si="33"/>
        <v>0</v>
      </c>
      <c r="E120" s="74">
        <v>0</v>
      </c>
      <c r="F120" s="74">
        <v>0</v>
      </c>
      <c r="G120" s="74">
        <f t="shared" si="34"/>
        <v>0</v>
      </c>
    </row>
    <row r="121" spans="1:7" x14ac:dyDescent="0.25">
      <c r="A121" s="83" t="s">
        <v>341</v>
      </c>
      <c r="B121" s="74">
        <v>0</v>
      </c>
      <c r="C121" s="74">
        <v>0</v>
      </c>
      <c r="D121" s="74">
        <f t="shared" si="33"/>
        <v>0</v>
      </c>
      <c r="E121" s="74">
        <v>0</v>
      </c>
      <c r="F121" s="74">
        <v>0</v>
      </c>
      <c r="G121" s="74">
        <f t="shared" si="34"/>
        <v>0</v>
      </c>
    </row>
    <row r="122" spans="1:7" x14ac:dyDescent="0.25">
      <c r="A122" s="83" t="s">
        <v>342</v>
      </c>
      <c r="B122" s="74">
        <v>0</v>
      </c>
      <c r="C122" s="74">
        <v>0</v>
      </c>
      <c r="D122" s="74">
        <f t="shared" si="33"/>
        <v>0</v>
      </c>
      <c r="E122" s="74">
        <v>0</v>
      </c>
      <c r="F122" s="74">
        <v>0</v>
      </c>
      <c r="G122" s="74">
        <f t="shared" si="34"/>
        <v>0</v>
      </c>
    </row>
    <row r="123" spans="1:7" x14ac:dyDescent="0.25">
      <c r="A123" s="82" t="s">
        <v>343</v>
      </c>
      <c r="B123" s="179">
        <f>SUM(B124:B132)</f>
        <v>0</v>
      </c>
      <c r="C123" s="179">
        <f t="shared" ref="C123:G123" si="35">SUM(C124:C132)</f>
        <v>0</v>
      </c>
      <c r="D123" s="179">
        <f t="shared" si="35"/>
        <v>0</v>
      </c>
      <c r="E123" s="179">
        <f t="shared" si="35"/>
        <v>0</v>
      </c>
      <c r="F123" s="179">
        <f t="shared" si="35"/>
        <v>0</v>
      </c>
      <c r="G123" s="179">
        <f t="shared" si="35"/>
        <v>0</v>
      </c>
    </row>
    <row r="124" spans="1:7" x14ac:dyDescent="0.25">
      <c r="A124" s="83" t="s">
        <v>344</v>
      </c>
      <c r="B124" s="74">
        <v>0</v>
      </c>
      <c r="C124" s="74">
        <v>0</v>
      </c>
      <c r="D124" s="74">
        <f t="shared" ref="D124:D132" si="36">B124+C124</f>
        <v>0</v>
      </c>
      <c r="E124" s="74">
        <v>0</v>
      </c>
      <c r="F124" s="74">
        <v>0</v>
      </c>
      <c r="G124" s="74">
        <f t="shared" ref="G124:G132" si="37">D124-E124</f>
        <v>0</v>
      </c>
    </row>
    <row r="125" spans="1:7" x14ac:dyDescent="0.25">
      <c r="A125" s="83" t="s">
        <v>345</v>
      </c>
      <c r="B125" s="74">
        <v>0</v>
      </c>
      <c r="C125" s="74">
        <v>0</v>
      </c>
      <c r="D125" s="74">
        <f t="shared" si="36"/>
        <v>0</v>
      </c>
      <c r="E125" s="74">
        <v>0</v>
      </c>
      <c r="F125" s="74">
        <v>0</v>
      </c>
      <c r="G125" s="74">
        <f t="shared" si="37"/>
        <v>0</v>
      </c>
    </row>
    <row r="126" spans="1:7" x14ac:dyDescent="0.25">
      <c r="A126" s="83" t="s">
        <v>346</v>
      </c>
      <c r="B126" s="74">
        <v>0</v>
      </c>
      <c r="C126" s="74">
        <v>0</v>
      </c>
      <c r="D126" s="74">
        <f t="shared" si="36"/>
        <v>0</v>
      </c>
      <c r="E126" s="74">
        <v>0</v>
      </c>
      <c r="F126" s="74">
        <v>0</v>
      </c>
      <c r="G126" s="74">
        <f t="shared" si="37"/>
        <v>0</v>
      </c>
    </row>
    <row r="127" spans="1:7" x14ac:dyDescent="0.25">
      <c r="A127" s="83" t="s">
        <v>347</v>
      </c>
      <c r="B127" s="74">
        <v>0</v>
      </c>
      <c r="C127" s="74">
        <v>0</v>
      </c>
      <c r="D127" s="74">
        <f t="shared" si="36"/>
        <v>0</v>
      </c>
      <c r="E127" s="74">
        <v>0</v>
      </c>
      <c r="F127" s="74">
        <v>0</v>
      </c>
      <c r="G127" s="74">
        <f t="shared" si="37"/>
        <v>0</v>
      </c>
    </row>
    <row r="128" spans="1:7" x14ac:dyDescent="0.25">
      <c r="A128" s="83" t="s">
        <v>348</v>
      </c>
      <c r="B128" s="74">
        <v>0</v>
      </c>
      <c r="C128" s="74">
        <v>0</v>
      </c>
      <c r="D128" s="74">
        <f t="shared" si="36"/>
        <v>0</v>
      </c>
      <c r="E128" s="74">
        <v>0</v>
      </c>
      <c r="F128" s="74">
        <v>0</v>
      </c>
      <c r="G128" s="74">
        <f t="shared" si="37"/>
        <v>0</v>
      </c>
    </row>
    <row r="129" spans="1:7" x14ac:dyDescent="0.25">
      <c r="A129" s="83" t="s">
        <v>349</v>
      </c>
      <c r="B129" s="74">
        <v>0</v>
      </c>
      <c r="C129" s="74">
        <v>0</v>
      </c>
      <c r="D129" s="74">
        <f t="shared" si="36"/>
        <v>0</v>
      </c>
      <c r="E129" s="74">
        <v>0</v>
      </c>
      <c r="F129" s="74">
        <v>0</v>
      </c>
      <c r="G129" s="74">
        <f t="shared" si="37"/>
        <v>0</v>
      </c>
    </row>
    <row r="130" spans="1:7" x14ac:dyDescent="0.25">
      <c r="A130" s="83" t="s">
        <v>350</v>
      </c>
      <c r="B130" s="74">
        <v>0</v>
      </c>
      <c r="C130" s="74">
        <v>0</v>
      </c>
      <c r="D130" s="74">
        <f t="shared" si="36"/>
        <v>0</v>
      </c>
      <c r="E130" s="74">
        <v>0</v>
      </c>
      <c r="F130" s="74">
        <v>0</v>
      </c>
      <c r="G130" s="74">
        <f t="shared" si="37"/>
        <v>0</v>
      </c>
    </row>
    <row r="131" spans="1:7" x14ac:dyDescent="0.25">
      <c r="A131" s="83" t="s">
        <v>351</v>
      </c>
      <c r="B131" s="74">
        <v>0</v>
      </c>
      <c r="C131" s="74">
        <v>0</v>
      </c>
      <c r="D131" s="74">
        <f t="shared" si="36"/>
        <v>0</v>
      </c>
      <c r="E131" s="74">
        <v>0</v>
      </c>
      <c r="F131" s="74">
        <v>0</v>
      </c>
      <c r="G131" s="74">
        <f t="shared" si="37"/>
        <v>0</v>
      </c>
    </row>
    <row r="132" spans="1:7" x14ac:dyDescent="0.25">
      <c r="A132" s="83" t="s">
        <v>352</v>
      </c>
      <c r="B132" s="74">
        <v>0</v>
      </c>
      <c r="C132" s="74">
        <v>0</v>
      </c>
      <c r="D132" s="74">
        <f t="shared" si="36"/>
        <v>0</v>
      </c>
      <c r="E132" s="74">
        <v>0</v>
      </c>
      <c r="F132" s="74">
        <v>0</v>
      </c>
      <c r="G132" s="74">
        <f t="shared" si="37"/>
        <v>0</v>
      </c>
    </row>
    <row r="133" spans="1:7" x14ac:dyDescent="0.25">
      <c r="A133" s="82" t="s">
        <v>353</v>
      </c>
      <c r="B133" s="179">
        <f>SUM(B134:B136)</f>
        <v>0</v>
      </c>
      <c r="C133" s="179">
        <f t="shared" ref="C133:G133" si="38">SUM(C134:C136)</f>
        <v>0</v>
      </c>
      <c r="D133" s="179">
        <f t="shared" si="38"/>
        <v>0</v>
      </c>
      <c r="E133" s="179">
        <f t="shared" si="38"/>
        <v>0</v>
      </c>
      <c r="F133" s="179">
        <f t="shared" si="38"/>
        <v>0</v>
      </c>
      <c r="G133" s="179">
        <f t="shared" si="38"/>
        <v>0</v>
      </c>
    </row>
    <row r="134" spans="1:7" x14ac:dyDescent="0.25">
      <c r="A134" s="83" t="s">
        <v>354</v>
      </c>
      <c r="B134" s="74">
        <v>0</v>
      </c>
      <c r="C134" s="74">
        <v>0</v>
      </c>
      <c r="D134" s="74">
        <f t="shared" ref="D134:D157" si="39">B134+C134</f>
        <v>0</v>
      </c>
      <c r="E134" s="74">
        <v>0</v>
      </c>
      <c r="F134" s="74">
        <v>0</v>
      </c>
      <c r="G134" s="74">
        <f t="shared" ref="G134:G136" si="40">D134-E134</f>
        <v>0</v>
      </c>
    </row>
    <row r="135" spans="1:7" x14ac:dyDescent="0.25">
      <c r="A135" s="83" t="s">
        <v>355</v>
      </c>
      <c r="B135" s="74">
        <v>0</v>
      </c>
      <c r="C135" s="74">
        <v>0</v>
      </c>
      <c r="D135" s="74">
        <f t="shared" si="39"/>
        <v>0</v>
      </c>
      <c r="E135" s="74">
        <v>0</v>
      </c>
      <c r="F135" s="74">
        <v>0</v>
      </c>
      <c r="G135" s="74">
        <f t="shared" si="40"/>
        <v>0</v>
      </c>
    </row>
    <row r="136" spans="1:7" x14ac:dyDescent="0.25">
      <c r="A136" s="83" t="s">
        <v>356</v>
      </c>
      <c r="B136" s="74">
        <v>0</v>
      </c>
      <c r="C136" s="74">
        <v>0</v>
      </c>
      <c r="D136" s="74">
        <f t="shared" si="39"/>
        <v>0</v>
      </c>
      <c r="E136" s="74">
        <v>0</v>
      </c>
      <c r="F136" s="74">
        <v>0</v>
      </c>
      <c r="G136" s="74">
        <f t="shared" si="40"/>
        <v>0</v>
      </c>
    </row>
    <row r="137" spans="1:7" x14ac:dyDescent="0.25">
      <c r="A137" s="82" t="s">
        <v>357</v>
      </c>
      <c r="B137" s="179">
        <f>SUM(B138:B142,B144:B145)</f>
        <v>0</v>
      </c>
      <c r="C137" s="179">
        <f t="shared" ref="C137:G137" si="41">SUM(C138:C142,C144:C145)</f>
        <v>0</v>
      </c>
      <c r="D137" s="179">
        <f t="shared" si="41"/>
        <v>0</v>
      </c>
      <c r="E137" s="179">
        <f t="shared" si="41"/>
        <v>0</v>
      </c>
      <c r="F137" s="179">
        <f t="shared" si="41"/>
        <v>0</v>
      </c>
      <c r="G137" s="179">
        <f t="shared" si="41"/>
        <v>0</v>
      </c>
    </row>
    <row r="138" spans="1:7" x14ac:dyDescent="0.25">
      <c r="A138" s="83" t="s">
        <v>358</v>
      </c>
      <c r="B138" s="74">
        <v>0</v>
      </c>
      <c r="C138" s="74">
        <v>0</v>
      </c>
      <c r="D138" s="74">
        <f t="shared" si="39"/>
        <v>0</v>
      </c>
      <c r="E138" s="74">
        <v>0</v>
      </c>
      <c r="F138" s="74">
        <v>0</v>
      </c>
      <c r="G138" s="74">
        <f t="shared" ref="G138:G145" si="42">D138-E138</f>
        <v>0</v>
      </c>
    </row>
    <row r="139" spans="1:7" x14ac:dyDescent="0.25">
      <c r="A139" s="83" t="s">
        <v>359</v>
      </c>
      <c r="B139" s="74">
        <v>0</v>
      </c>
      <c r="C139" s="74">
        <v>0</v>
      </c>
      <c r="D139" s="74">
        <f t="shared" si="39"/>
        <v>0</v>
      </c>
      <c r="E139" s="74">
        <v>0</v>
      </c>
      <c r="F139" s="74">
        <v>0</v>
      </c>
      <c r="G139" s="74">
        <f t="shared" si="42"/>
        <v>0</v>
      </c>
    </row>
    <row r="140" spans="1:7" x14ac:dyDescent="0.25">
      <c r="A140" s="83" t="s">
        <v>360</v>
      </c>
      <c r="B140" s="74">
        <v>0</v>
      </c>
      <c r="C140" s="74">
        <v>0</v>
      </c>
      <c r="D140" s="74">
        <f t="shared" si="39"/>
        <v>0</v>
      </c>
      <c r="E140" s="74">
        <v>0</v>
      </c>
      <c r="F140" s="74">
        <v>0</v>
      </c>
      <c r="G140" s="74">
        <f t="shared" si="42"/>
        <v>0</v>
      </c>
    </row>
    <row r="141" spans="1:7" x14ac:dyDescent="0.25">
      <c r="A141" s="83" t="s">
        <v>361</v>
      </c>
      <c r="B141" s="74">
        <v>0</v>
      </c>
      <c r="C141" s="74">
        <v>0</v>
      </c>
      <c r="D141" s="74">
        <f t="shared" si="39"/>
        <v>0</v>
      </c>
      <c r="E141" s="74">
        <v>0</v>
      </c>
      <c r="F141" s="74">
        <v>0</v>
      </c>
      <c r="G141" s="74">
        <f t="shared" si="42"/>
        <v>0</v>
      </c>
    </row>
    <row r="142" spans="1:7" x14ac:dyDescent="0.25">
      <c r="A142" s="83" t="s">
        <v>362</v>
      </c>
      <c r="B142" s="74">
        <v>0</v>
      </c>
      <c r="C142" s="74">
        <v>0</v>
      </c>
      <c r="D142" s="74">
        <f t="shared" si="39"/>
        <v>0</v>
      </c>
      <c r="E142" s="74">
        <v>0</v>
      </c>
      <c r="F142" s="74">
        <v>0</v>
      </c>
      <c r="G142" s="74">
        <f t="shared" si="42"/>
        <v>0</v>
      </c>
    </row>
    <row r="143" spans="1:7" x14ac:dyDescent="0.25">
      <c r="A143" s="83" t="s">
        <v>363</v>
      </c>
      <c r="B143" s="74">
        <v>0</v>
      </c>
      <c r="C143" s="74">
        <v>0</v>
      </c>
      <c r="D143" s="74">
        <f t="shared" si="39"/>
        <v>0</v>
      </c>
      <c r="E143" s="74">
        <v>0</v>
      </c>
      <c r="F143" s="74">
        <v>0</v>
      </c>
      <c r="G143" s="74">
        <f t="shared" si="42"/>
        <v>0</v>
      </c>
    </row>
    <row r="144" spans="1:7" x14ac:dyDescent="0.25">
      <c r="A144" s="83" t="s">
        <v>364</v>
      </c>
      <c r="B144" s="74">
        <v>0</v>
      </c>
      <c r="C144" s="74">
        <v>0</v>
      </c>
      <c r="D144" s="74">
        <f t="shared" si="39"/>
        <v>0</v>
      </c>
      <c r="E144" s="74">
        <v>0</v>
      </c>
      <c r="F144" s="74">
        <v>0</v>
      </c>
      <c r="G144" s="74">
        <f t="shared" si="42"/>
        <v>0</v>
      </c>
    </row>
    <row r="145" spans="1:7" x14ac:dyDescent="0.25">
      <c r="A145" s="83" t="s">
        <v>365</v>
      </c>
      <c r="B145" s="74">
        <v>0</v>
      </c>
      <c r="C145" s="74">
        <v>0</v>
      </c>
      <c r="D145" s="74">
        <f t="shared" si="39"/>
        <v>0</v>
      </c>
      <c r="E145" s="74">
        <v>0</v>
      </c>
      <c r="F145" s="74">
        <v>0</v>
      </c>
      <c r="G145" s="74">
        <f t="shared" si="42"/>
        <v>0</v>
      </c>
    </row>
    <row r="146" spans="1:7" x14ac:dyDescent="0.25">
      <c r="A146" s="82" t="s">
        <v>366</v>
      </c>
      <c r="B146" s="179">
        <f>SUM(B147:B149)</f>
        <v>0</v>
      </c>
      <c r="C146" s="179">
        <f t="shared" ref="C146:G146" si="43">SUM(C147:C149)</f>
        <v>0</v>
      </c>
      <c r="D146" s="179">
        <f t="shared" si="43"/>
        <v>0</v>
      </c>
      <c r="E146" s="179">
        <f t="shared" si="43"/>
        <v>0</v>
      </c>
      <c r="F146" s="179">
        <f t="shared" si="43"/>
        <v>0</v>
      </c>
      <c r="G146" s="179">
        <f t="shared" si="43"/>
        <v>0</v>
      </c>
    </row>
    <row r="147" spans="1:7" x14ac:dyDescent="0.25">
      <c r="A147" s="83" t="s">
        <v>367</v>
      </c>
      <c r="B147" s="74">
        <v>0</v>
      </c>
      <c r="C147" s="74">
        <v>0</v>
      </c>
      <c r="D147" s="74">
        <f t="shared" si="39"/>
        <v>0</v>
      </c>
      <c r="E147" s="74">
        <v>0</v>
      </c>
      <c r="F147" s="74">
        <v>0</v>
      </c>
      <c r="G147" s="74">
        <f t="shared" ref="G147:G149" si="44">D147-E147</f>
        <v>0</v>
      </c>
    </row>
    <row r="148" spans="1:7" x14ac:dyDescent="0.25">
      <c r="A148" s="83" t="s">
        <v>368</v>
      </c>
      <c r="B148" s="74">
        <v>0</v>
      </c>
      <c r="C148" s="74">
        <v>0</v>
      </c>
      <c r="D148" s="74">
        <f t="shared" si="39"/>
        <v>0</v>
      </c>
      <c r="E148" s="74">
        <v>0</v>
      </c>
      <c r="F148" s="74">
        <v>0</v>
      </c>
      <c r="G148" s="74">
        <f t="shared" si="44"/>
        <v>0</v>
      </c>
    </row>
    <row r="149" spans="1:7" x14ac:dyDescent="0.25">
      <c r="A149" s="83" t="s">
        <v>369</v>
      </c>
      <c r="B149" s="74">
        <v>0</v>
      </c>
      <c r="C149" s="74">
        <v>0</v>
      </c>
      <c r="D149" s="74">
        <f t="shared" si="39"/>
        <v>0</v>
      </c>
      <c r="E149" s="74">
        <v>0</v>
      </c>
      <c r="F149" s="74">
        <v>0</v>
      </c>
      <c r="G149" s="74">
        <f t="shared" si="44"/>
        <v>0</v>
      </c>
    </row>
    <row r="150" spans="1:7" x14ac:dyDescent="0.25">
      <c r="A150" s="82" t="s">
        <v>370</v>
      </c>
      <c r="B150" s="179">
        <f>SUM(B151:B157)</f>
        <v>0</v>
      </c>
      <c r="C150" s="179">
        <f t="shared" ref="C150:G150" si="45">SUM(C151:C157)</f>
        <v>0</v>
      </c>
      <c r="D150" s="179">
        <f t="shared" si="45"/>
        <v>0</v>
      </c>
      <c r="E150" s="179">
        <f t="shared" si="45"/>
        <v>0</v>
      </c>
      <c r="F150" s="179">
        <f t="shared" si="45"/>
        <v>0</v>
      </c>
      <c r="G150" s="179">
        <f t="shared" si="45"/>
        <v>0</v>
      </c>
    </row>
    <row r="151" spans="1:7" x14ac:dyDescent="0.25">
      <c r="A151" s="83" t="s">
        <v>371</v>
      </c>
      <c r="B151" s="74">
        <v>0</v>
      </c>
      <c r="C151" s="74">
        <v>0</v>
      </c>
      <c r="D151" s="74">
        <f t="shared" si="39"/>
        <v>0</v>
      </c>
      <c r="E151" s="74">
        <v>0</v>
      </c>
      <c r="F151" s="74">
        <v>0</v>
      </c>
      <c r="G151" s="74">
        <f t="shared" ref="G151:G157" si="46">D151-E151</f>
        <v>0</v>
      </c>
    </row>
    <row r="152" spans="1:7" x14ac:dyDescent="0.25">
      <c r="A152" s="83" t="s">
        <v>372</v>
      </c>
      <c r="B152" s="74">
        <v>0</v>
      </c>
      <c r="C152" s="74">
        <v>0</v>
      </c>
      <c r="D152" s="74">
        <f t="shared" si="39"/>
        <v>0</v>
      </c>
      <c r="E152" s="74">
        <v>0</v>
      </c>
      <c r="F152" s="74">
        <v>0</v>
      </c>
      <c r="G152" s="74">
        <f t="shared" si="46"/>
        <v>0</v>
      </c>
    </row>
    <row r="153" spans="1:7" x14ac:dyDescent="0.25">
      <c r="A153" s="83" t="s">
        <v>373</v>
      </c>
      <c r="B153" s="74">
        <v>0</v>
      </c>
      <c r="C153" s="74">
        <v>0</v>
      </c>
      <c r="D153" s="74">
        <f t="shared" si="39"/>
        <v>0</v>
      </c>
      <c r="E153" s="74">
        <v>0</v>
      </c>
      <c r="F153" s="74">
        <v>0</v>
      </c>
      <c r="G153" s="74">
        <f t="shared" si="46"/>
        <v>0</v>
      </c>
    </row>
    <row r="154" spans="1:7" x14ac:dyDescent="0.25">
      <c r="A154" s="85" t="s">
        <v>374</v>
      </c>
      <c r="B154" s="74">
        <v>0</v>
      </c>
      <c r="C154" s="74">
        <v>0</v>
      </c>
      <c r="D154" s="74">
        <f t="shared" si="39"/>
        <v>0</v>
      </c>
      <c r="E154" s="74">
        <v>0</v>
      </c>
      <c r="F154" s="74">
        <v>0</v>
      </c>
      <c r="G154" s="74">
        <f t="shared" si="46"/>
        <v>0</v>
      </c>
    </row>
    <row r="155" spans="1:7" x14ac:dyDescent="0.25">
      <c r="A155" s="83" t="s">
        <v>375</v>
      </c>
      <c r="B155" s="74">
        <v>0</v>
      </c>
      <c r="C155" s="74">
        <v>0</v>
      </c>
      <c r="D155" s="74">
        <f t="shared" si="39"/>
        <v>0</v>
      </c>
      <c r="E155" s="74">
        <v>0</v>
      </c>
      <c r="F155" s="74">
        <v>0</v>
      </c>
      <c r="G155" s="74">
        <f t="shared" si="46"/>
        <v>0</v>
      </c>
    </row>
    <row r="156" spans="1:7" x14ac:dyDescent="0.25">
      <c r="A156" s="83" t="s">
        <v>376</v>
      </c>
      <c r="B156" s="74">
        <v>0</v>
      </c>
      <c r="C156" s="74">
        <v>0</v>
      </c>
      <c r="D156" s="74">
        <f t="shared" si="39"/>
        <v>0</v>
      </c>
      <c r="E156" s="74">
        <v>0</v>
      </c>
      <c r="F156" s="74">
        <v>0</v>
      </c>
      <c r="G156" s="74">
        <f t="shared" si="46"/>
        <v>0</v>
      </c>
    </row>
    <row r="157" spans="1:7" x14ac:dyDescent="0.25">
      <c r="A157" s="83" t="s">
        <v>377</v>
      </c>
      <c r="B157" s="74">
        <v>0</v>
      </c>
      <c r="C157" s="74">
        <v>0</v>
      </c>
      <c r="D157" s="74">
        <f t="shared" si="39"/>
        <v>0</v>
      </c>
      <c r="E157" s="74">
        <v>0</v>
      </c>
      <c r="F157" s="74">
        <v>0</v>
      </c>
      <c r="G157" s="74">
        <f t="shared" si="46"/>
        <v>0</v>
      </c>
    </row>
    <row r="158" spans="1:7" x14ac:dyDescent="0.25">
      <c r="A158" s="86"/>
      <c r="B158" s="180"/>
      <c r="C158" s="180"/>
      <c r="D158" s="180"/>
      <c r="E158" s="180"/>
      <c r="F158" s="180"/>
      <c r="G158" s="180"/>
    </row>
    <row r="159" spans="1:7" x14ac:dyDescent="0.25">
      <c r="A159" s="29" t="s">
        <v>379</v>
      </c>
      <c r="B159" s="181">
        <f>B9+B84</f>
        <v>731985912</v>
      </c>
      <c r="C159" s="181">
        <f t="shared" ref="C159:G159" si="47">C9+C84</f>
        <v>30922127.330000006</v>
      </c>
      <c r="D159" s="181">
        <f t="shared" si="47"/>
        <v>762908039.33000016</v>
      </c>
      <c r="E159" s="181">
        <f t="shared" si="47"/>
        <v>748376466.35000014</v>
      </c>
      <c r="F159" s="181">
        <f t="shared" si="47"/>
        <v>733396864.19999981</v>
      </c>
      <c r="G159" s="181">
        <f t="shared" si="47"/>
        <v>14531572.979999997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A22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182">
        <f t="shared" ref="B9:G9" si="0">SUM(B10:B57)</f>
        <v>731985912</v>
      </c>
      <c r="C9" s="182">
        <f t="shared" si="0"/>
        <v>30922127.330000002</v>
      </c>
      <c r="D9" s="182">
        <f t="shared" si="0"/>
        <v>762908039.33000016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14531572.979999997</v>
      </c>
    </row>
    <row r="10" spans="1:7" x14ac:dyDescent="0.25">
      <c r="A10" s="62" t="s">
        <v>586</v>
      </c>
      <c r="B10" s="74">
        <v>12060284</v>
      </c>
      <c r="C10" s="74">
        <v>-6688171.2999999998</v>
      </c>
      <c r="D10" s="74">
        <v>5372112.7000000002</v>
      </c>
      <c r="E10" s="74">
        <v>5372112.7000000002</v>
      </c>
      <c r="F10" s="74">
        <v>5372112.7000000002</v>
      </c>
      <c r="G10" s="74">
        <f>D10-E10</f>
        <v>0</v>
      </c>
    </row>
    <row r="11" spans="1:7" x14ac:dyDescent="0.25">
      <c r="A11" s="62" t="s">
        <v>587</v>
      </c>
      <c r="B11" s="74">
        <v>149034400</v>
      </c>
      <c r="C11" s="74">
        <v>-8451929.1999999993</v>
      </c>
      <c r="D11" s="74">
        <v>140582470.80000001</v>
      </c>
      <c r="E11" s="74">
        <v>140102470.80000001</v>
      </c>
      <c r="F11" s="74">
        <v>138342554.21000001</v>
      </c>
      <c r="G11" s="74">
        <f t="shared" ref="G11:G57" si="1">D11-E11</f>
        <v>480000</v>
      </c>
    </row>
    <row r="12" spans="1:7" x14ac:dyDescent="0.25">
      <c r="A12" s="62" t="s">
        <v>588</v>
      </c>
      <c r="B12" s="74">
        <v>28406842</v>
      </c>
      <c r="C12" s="74">
        <v>-7506084.5899999999</v>
      </c>
      <c r="D12" s="74">
        <v>20900757.41</v>
      </c>
      <c r="E12" s="74">
        <v>20900757.41</v>
      </c>
      <c r="F12" s="74">
        <v>20754237.949999999</v>
      </c>
      <c r="G12" s="74">
        <f t="shared" si="1"/>
        <v>0</v>
      </c>
    </row>
    <row r="13" spans="1:7" x14ac:dyDescent="0.25">
      <c r="A13" s="62" t="s">
        <v>633</v>
      </c>
      <c r="B13" s="74">
        <v>0</v>
      </c>
      <c r="C13" s="74">
        <v>1944988.73</v>
      </c>
      <c r="D13" s="74">
        <v>1944988.73</v>
      </c>
      <c r="E13" s="74">
        <v>1944988.73</v>
      </c>
      <c r="F13" s="74">
        <v>1856496.53</v>
      </c>
      <c r="G13" s="74">
        <f t="shared" si="1"/>
        <v>0</v>
      </c>
    </row>
    <row r="14" spans="1:7" x14ac:dyDescent="0.25">
      <c r="A14" s="62" t="s">
        <v>589</v>
      </c>
      <c r="B14" s="74">
        <v>14355155</v>
      </c>
      <c r="C14" s="74">
        <v>-171954.36</v>
      </c>
      <c r="D14" s="74">
        <v>14183200.640000001</v>
      </c>
      <c r="E14" s="74">
        <v>14183200.640000001</v>
      </c>
      <c r="F14" s="74">
        <v>14183200.640000001</v>
      </c>
      <c r="G14" s="74">
        <f t="shared" si="1"/>
        <v>0</v>
      </c>
    </row>
    <row r="15" spans="1:7" x14ac:dyDescent="0.25">
      <c r="A15" s="62" t="s">
        <v>590</v>
      </c>
      <c r="B15" s="74">
        <v>950112</v>
      </c>
      <c r="C15" s="74">
        <v>-39045.919999999998</v>
      </c>
      <c r="D15" s="74">
        <v>911066.08</v>
      </c>
      <c r="E15" s="74">
        <v>911066.08</v>
      </c>
      <c r="F15" s="74">
        <v>911066.08</v>
      </c>
      <c r="G15" s="74">
        <f t="shared" si="1"/>
        <v>0</v>
      </c>
    </row>
    <row r="16" spans="1:7" x14ac:dyDescent="0.25">
      <c r="A16" s="62" t="s">
        <v>591</v>
      </c>
      <c r="B16" s="74">
        <v>57765256</v>
      </c>
      <c r="C16" s="74">
        <v>5760321.2000000002</v>
      </c>
      <c r="D16" s="74">
        <v>63525577.200000003</v>
      </c>
      <c r="E16" s="74">
        <v>63525577.200000003</v>
      </c>
      <c r="F16" s="74">
        <v>63178099.140000001</v>
      </c>
      <c r="G16" s="74">
        <f t="shared" si="1"/>
        <v>0</v>
      </c>
    </row>
    <row r="17" spans="1:7" x14ac:dyDescent="0.25">
      <c r="A17" s="62" t="s">
        <v>634</v>
      </c>
      <c r="B17" s="74">
        <v>7441094</v>
      </c>
      <c r="C17" s="74">
        <v>1317013.6399999999</v>
      </c>
      <c r="D17" s="74">
        <v>8758107.6400000006</v>
      </c>
      <c r="E17" s="74">
        <v>8758107.6400000006</v>
      </c>
      <c r="F17" s="74">
        <v>8705462.3599999994</v>
      </c>
      <c r="G17" s="74">
        <f t="shared" si="1"/>
        <v>0</v>
      </c>
    </row>
    <row r="18" spans="1:7" x14ac:dyDescent="0.25">
      <c r="A18" s="62" t="s">
        <v>592</v>
      </c>
      <c r="B18" s="74">
        <v>0</v>
      </c>
      <c r="C18" s="74">
        <v>4284298.3899999997</v>
      </c>
      <c r="D18" s="74">
        <v>4284298.3899999997</v>
      </c>
      <c r="E18" s="74">
        <v>4284298.3899999997</v>
      </c>
      <c r="F18" s="74">
        <v>4284298.3899999997</v>
      </c>
      <c r="G18" s="74">
        <f t="shared" si="1"/>
        <v>0</v>
      </c>
    </row>
    <row r="19" spans="1:7" x14ac:dyDescent="0.25">
      <c r="A19" s="62" t="s">
        <v>635</v>
      </c>
      <c r="B19" s="74">
        <v>0</v>
      </c>
      <c r="C19" s="74">
        <v>1967819.59</v>
      </c>
      <c r="D19" s="74">
        <v>1967819.59</v>
      </c>
      <c r="E19" s="74">
        <v>1967819.59</v>
      </c>
      <c r="F19" s="74">
        <v>1942120.31</v>
      </c>
      <c r="G19" s="74">
        <f t="shared" si="1"/>
        <v>0</v>
      </c>
    </row>
    <row r="20" spans="1:7" x14ac:dyDescent="0.25">
      <c r="A20" s="62" t="s">
        <v>593</v>
      </c>
      <c r="B20" s="74">
        <v>9196766</v>
      </c>
      <c r="C20" s="74">
        <v>376760.19</v>
      </c>
      <c r="D20" s="74">
        <v>9573526.1899999995</v>
      </c>
      <c r="E20" s="74">
        <v>9573526.1899999995</v>
      </c>
      <c r="F20" s="74">
        <v>9573526.1899999995</v>
      </c>
      <c r="G20" s="74">
        <f t="shared" si="1"/>
        <v>0</v>
      </c>
    </row>
    <row r="21" spans="1:7" x14ac:dyDescent="0.25">
      <c r="A21" s="62" t="s">
        <v>636</v>
      </c>
      <c r="B21" s="74">
        <v>19477378</v>
      </c>
      <c r="C21" s="74">
        <v>642778.69999999995</v>
      </c>
      <c r="D21" s="74">
        <v>20120156.699999999</v>
      </c>
      <c r="E21" s="74">
        <v>20120156.699999999</v>
      </c>
      <c r="F21" s="74">
        <v>20120156.699999999</v>
      </c>
      <c r="G21" s="74">
        <f t="shared" si="1"/>
        <v>0</v>
      </c>
    </row>
    <row r="22" spans="1:7" x14ac:dyDescent="0.25">
      <c r="A22" s="62" t="s">
        <v>594</v>
      </c>
      <c r="B22" s="74">
        <v>5660060</v>
      </c>
      <c r="C22" s="74">
        <v>472798.77</v>
      </c>
      <c r="D22" s="74">
        <v>6132858.7699999996</v>
      </c>
      <c r="E22" s="74">
        <v>6132858.7699999996</v>
      </c>
      <c r="F22" s="74">
        <v>6132858.7699999996</v>
      </c>
      <c r="G22" s="74">
        <f t="shared" si="1"/>
        <v>0</v>
      </c>
    </row>
    <row r="23" spans="1:7" x14ac:dyDescent="0.25">
      <c r="A23" s="62" t="s">
        <v>637</v>
      </c>
      <c r="B23" s="74">
        <v>8988035</v>
      </c>
      <c r="C23" s="74">
        <v>-150102.79</v>
      </c>
      <c r="D23" s="74">
        <v>8837932.2100000009</v>
      </c>
      <c r="E23" s="74">
        <v>8837932.2100000009</v>
      </c>
      <c r="F23" s="74">
        <v>8825357.8100000005</v>
      </c>
      <c r="G23" s="74">
        <f t="shared" si="1"/>
        <v>0</v>
      </c>
    </row>
    <row r="24" spans="1:7" x14ac:dyDescent="0.25">
      <c r="A24" s="62" t="s">
        <v>638</v>
      </c>
      <c r="B24" s="74">
        <v>5111887</v>
      </c>
      <c r="C24" s="74">
        <v>-450777.89</v>
      </c>
      <c r="D24" s="74">
        <v>4661109.1100000003</v>
      </c>
      <c r="E24" s="74">
        <v>4661109.1100000003</v>
      </c>
      <c r="F24" s="74">
        <v>4661109.1100000003</v>
      </c>
      <c r="G24" s="74">
        <f t="shared" si="1"/>
        <v>0</v>
      </c>
    </row>
    <row r="25" spans="1:7" x14ac:dyDescent="0.25">
      <c r="A25" s="62" t="s">
        <v>595</v>
      </c>
      <c r="B25" s="74">
        <v>9068257</v>
      </c>
      <c r="C25" s="74">
        <v>-690170.63</v>
      </c>
      <c r="D25" s="74">
        <v>8378086.3700000001</v>
      </c>
      <c r="E25" s="74">
        <v>8378086.3700000001</v>
      </c>
      <c r="F25" s="74">
        <v>8378086.3700000001</v>
      </c>
      <c r="G25" s="74">
        <f t="shared" si="1"/>
        <v>0</v>
      </c>
    </row>
    <row r="26" spans="1:7" x14ac:dyDescent="0.25">
      <c r="A26" s="62" t="s">
        <v>639</v>
      </c>
      <c r="B26" s="74">
        <v>5879350</v>
      </c>
      <c r="C26" s="74">
        <v>300029.03999999998</v>
      </c>
      <c r="D26" s="74">
        <v>6179379.04</v>
      </c>
      <c r="E26" s="74">
        <v>6051680.4400000004</v>
      </c>
      <c r="F26" s="74">
        <v>5941529.1600000001</v>
      </c>
      <c r="G26" s="74">
        <f t="shared" si="1"/>
        <v>127698.59999999963</v>
      </c>
    </row>
    <row r="27" spans="1:7" x14ac:dyDescent="0.25">
      <c r="A27" s="62" t="s">
        <v>596</v>
      </c>
      <c r="B27" s="74">
        <v>20196225</v>
      </c>
      <c r="C27" s="74">
        <v>7151775.6500000004</v>
      </c>
      <c r="D27" s="74">
        <v>27348000.649999999</v>
      </c>
      <c r="E27" s="74">
        <v>23530541.050000001</v>
      </c>
      <c r="F27" s="74">
        <v>18933135.620000001</v>
      </c>
      <c r="G27" s="74">
        <f t="shared" si="1"/>
        <v>3817459.5999999978</v>
      </c>
    </row>
    <row r="28" spans="1:7" x14ac:dyDescent="0.25">
      <c r="A28" s="62" t="s">
        <v>640</v>
      </c>
      <c r="B28" s="74">
        <v>11644660</v>
      </c>
      <c r="C28" s="74">
        <v>2987199.27</v>
      </c>
      <c r="D28" s="74">
        <v>14631859.27</v>
      </c>
      <c r="E28" s="74">
        <v>13749386.949999999</v>
      </c>
      <c r="F28" s="74">
        <v>13749386.949999999</v>
      </c>
      <c r="G28" s="74">
        <f t="shared" si="1"/>
        <v>882472.3200000003</v>
      </c>
    </row>
    <row r="29" spans="1:7" x14ac:dyDescent="0.25">
      <c r="A29" s="62" t="s">
        <v>641</v>
      </c>
      <c r="B29" s="74">
        <v>9488821</v>
      </c>
      <c r="C29" s="74">
        <v>160258.79</v>
      </c>
      <c r="D29" s="74">
        <v>9649079.7899999991</v>
      </c>
      <c r="E29" s="74">
        <v>9649079.7899999991</v>
      </c>
      <c r="F29" s="74">
        <v>9649079.7899999991</v>
      </c>
      <c r="G29" s="74">
        <f t="shared" si="1"/>
        <v>0</v>
      </c>
    </row>
    <row r="30" spans="1:7" x14ac:dyDescent="0.25">
      <c r="A30" s="62" t="s">
        <v>642</v>
      </c>
      <c r="B30" s="74">
        <v>19536014</v>
      </c>
      <c r="C30" s="74">
        <v>2562752.52</v>
      </c>
      <c r="D30" s="74">
        <v>22098766.52</v>
      </c>
      <c r="E30" s="74">
        <v>21606917.010000002</v>
      </c>
      <c r="F30" s="74">
        <v>19495227.52</v>
      </c>
      <c r="G30" s="74">
        <f t="shared" si="1"/>
        <v>491849.50999999791</v>
      </c>
    </row>
    <row r="31" spans="1:7" x14ac:dyDescent="0.25">
      <c r="A31" s="62" t="s">
        <v>643</v>
      </c>
      <c r="B31" s="74">
        <v>57931277</v>
      </c>
      <c r="C31" s="74">
        <v>13835843.359999999</v>
      </c>
      <c r="D31" s="74">
        <v>71767120.359999999</v>
      </c>
      <c r="E31" s="74">
        <v>67513769.090000004</v>
      </c>
      <c r="F31" s="74">
        <v>63196916.57</v>
      </c>
      <c r="G31" s="74">
        <f t="shared" si="1"/>
        <v>4253351.2699999958</v>
      </c>
    </row>
    <row r="32" spans="1:7" x14ac:dyDescent="0.25">
      <c r="A32" s="62" t="s">
        <v>597</v>
      </c>
      <c r="B32" s="74">
        <v>4093946</v>
      </c>
      <c r="C32" s="74">
        <v>-64153.68</v>
      </c>
      <c r="D32" s="74">
        <v>4029792.32</v>
      </c>
      <c r="E32" s="74">
        <v>4029792.32</v>
      </c>
      <c r="F32" s="74">
        <v>4029792.32</v>
      </c>
      <c r="G32" s="74">
        <f t="shared" si="1"/>
        <v>0</v>
      </c>
    </row>
    <row r="33" spans="1:7" x14ac:dyDescent="0.25">
      <c r="A33" s="62" t="s">
        <v>644</v>
      </c>
      <c r="B33" s="74">
        <v>6857451</v>
      </c>
      <c r="C33" s="74">
        <v>67016.94</v>
      </c>
      <c r="D33" s="74">
        <v>6924467.9400000004</v>
      </c>
      <c r="E33" s="74">
        <v>6924467.9400000004</v>
      </c>
      <c r="F33" s="74">
        <v>6924467.9400000004</v>
      </c>
      <c r="G33" s="74">
        <f t="shared" si="1"/>
        <v>0</v>
      </c>
    </row>
    <row r="34" spans="1:7" x14ac:dyDescent="0.25">
      <c r="A34" s="62" t="s">
        <v>598</v>
      </c>
      <c r="B34" s="74">
        <v>5249721</v>
      </c>
      <c r="C34" s="74">
        <v>-96493.51</v>
      </c>
      <c r="D34" s="74">
        <v>5153227.49</v>
      </c>
      <c r="E34" s="74">
        <v>5003227.49</v>
      </c>
      <c r="F34" s="74">
        <v>4999063.09</v>
      </c>
      <c r="G34" s="74">
        <f t="shared" si="1"/>
        <v>150000</v>
      </c>
    </row>
    <row r="35" spans="1:7" x14ac:dyDescent="0.25">
      <c r="A35" s="62" t="s">
        <v>645</v>
      </c>
      <c r="B35" s="74">
        <v>36091315</v>
      </c>
      <c r="C35" s="74">
        <v>411767.84</v>
      </c>
      <c r="D35" s="74">
        <v>36503082.840000004</v>
      </c>
      <c r="E35" s="74">
        <v>36202652.399999999</v>
      </c>
      <c r="F35" s="74">
        <v>35899892.399999999</v>
      </c>
      <c r="G35" s="74">
        <f t="shared" si="1"/>
        <v>300430.44000000507</v>
      </c>
    </row>
    <row r="36" spans="1:7" x14ac:dyDescent="0.25">
      <c r="A36" s="62" t="s">
        <v>646</v>
      </c>
      <c r="B36" s="74">
        <v>7537130</v>
      </c>
      <c r="C36" s="74">
        <v>207153.48</v>
      </c>
      <c r="D36" s="74">
        <v>7744283.4800000004</v>
      </c>
      <c r="E36" s="74">
        <v>7744283.4800000004</v>
      </c>
      <c r="F36" s="74">
        <v>7744283.4800000004</v>
      </c>
      <c r="G36" s="74">
        <f t="shared" si="1"/>
        <v>0</v>
      </c>
    </row>
    <row r="37" spans="1:7" x14ac:dyDescent="0.25">
      <c r="A37" s="62" t="s">
        <v>599</v>
      </c>
      <c r="B37" s="74">
        <v>3830083</v>
      </c>
      <c r="C37" s="74">
        <v>2192350.11</v>
      </c>
      <c r="D37" s="74">
        <v>6022433.1099999994</v>
      </c>
      <c r="E37" s="74">
        <v>6022433.1100000003</v>
      </c>
      <c r="F37" s="74">
        <v>6016187.3200000003</v>
      </c>
      <c r="G37" s="74">
        <f t="shared" si="1"/>
        <v>0</v>
      </c>
    </row>
    <row r="38" spans="1:7" x14ac:dyDescent="0.25">
      <c r="A38" s="62" t="s">
        <v>600</v>
      </c>
      <c r="B38" s="74">
        <v>4058057.5</v>
      </c>
      <c r="C38" s="74">
        <v>-2234545.67</v>
      </c>
      <c r="D38" s="74">
        <v>1823511.83</v>
      </c>
      <c r="E38" s="74">
        <v>1823511.83</v>
      </c>
      <c r="F38" s="74">
        <v>1819564.7</v>
      </c>
      <c r="G38" s="74">
        <f t="shared" si="1"/>
        <v>0</v>
      </c>
    </row>
    <row r="39" spans="1:7" x14ac:dyDescent="0.25">
      <c r="A39" s="62" t="s">
        <v>601</v>
      </c>
      <c r="B39" s="74">
        <v>3466277.5</v>
      </c>
      <c r="C39" s="74">
        <v>-115829.9</v>
      </c>
      <c r="D39" s="74">
        <v>3350447.6</v>
      </c>
      <c r="E39" s="74">
        <v>3350447.6</v>
      </c>
      <c r="F39" s="74">
        <v>3349315.6</v>
      </c>
      <c r="G39" s="74">
        <f t="shared" si="1"/>
        <v>0</v>
      </c>
    </row>
    <row r="40" spans="1:7" x14ac:dyDescent="0.25">
      <c r="A40" s="62" t="s">
        <v>602</v>
      </c>
      <c r="B40" s="74">
        <v>7690661</v>
      </c>
      <c r="C40" s="74">
        <v>3098320.74</v>
      </c>
      <c r="D40" s="74">
        <v>10788981.74</v>
      </c>
      <c r="E40" s="74">
        <v>10788981.74</v>
      </c>
      <c r="F40" s="74">
        <v>10788429.310000001</v>
      </c>
      <c r="G40" s="74">
        <f t="shared" si="1"/>
        <v>0</v>
      </c>
    </row>
    <row r="41" spans="1:7" x14ac:dyDescent="0.25">
      <c r="A41" s="62" t="s">
        <v>603</v>
      </c>
      <c r="B41" s="74">
        <v>6832730</v>
      </c>
      <c r="C41" s="74">
        <v>1138364.42</v>
      </c>
      <c r="D41" s="74">
        <v>7971094.4199999999</v>
      </c>
      <c r="E41" s="74">
        <v>7971094.4199999999</v>
      </c>
      <c r="F41" s="74">
        <v>7971094.4199999999</v>
      </c>
      <c r="G41" s="74">
        <f t="shared" si="1"/>
        <v>0</v>
      </c>
    </row>
    <row r="42" spans="1:7" x14ac:dyDescent="0.25">
      <c r="A42" s="62" t="s">
        <v>604</v>
      </c>
      <c r="B42" s="74">
        <v>19608382</v>
      </c>
      <c r="C42" s="74">
        <v>-9840875.4600000009</v>
      </c>
      <c r="D42" s="74">
        <v>9767506.5399999991</v>
      </c>
      <c r="E42" s="74">
        <v>9767506.5399999991</v>
      </c>
      <c r="F42" s="74">
        <v>9735851.3599999994</v>
      </c>
      <c r="G42" s="74">
        <f t="shared" si="1"/>
        <v>0</v>
      </c>
    </row>
    <row r="43" spans="1:7" x14ac:dyDescent="0.25">
      <c r="A43" s="62" t="s">
        <v>605</v>
      </c>
      <c r="B43" s="74">
        <v>22646447</v>
      </c>
      <c r="C43" s="74">
        <v>4785546.95</v>
      </c>
      <c r="D43" s="74">
        <v>27431993.949999999</v>
      </c>
      <c r="E43" s="74">
        <v>27431993.949999999</v>
      </c>
      <c r="F43" s="74">
        <v>27430882.899999999</v>
      </c>
      <c r="G43" s="74">
        <f t="shared" si="1"/>
        <v>0</v>
      </c>
    </row>
    <row r="44" spans="1:7" x14ac:dyDescent="0.25">
      <c r="A44" s="62" t="s">
        <v>606</v>
      </c>
      <c r="B44" s="74">
        <v>32622030</v>
      </c>
      <c r="C44" s="74">
        <v>-1271938.1499999999</v>
      </c>
      <c r="D44" s="74">
        <v>31350091.850000001</v>
      </c>
      <c r="E44" s="74">
        <v>31350091.850000001</v>
      </c>
      <c r="F44" s="74">
        <v>31350091.850000001</v>
      </c>
      <c r="G44" s="74">
        <f t="shared" si="1"/>
        <v>0</v>
      </c>
    </row>
    <row r="45" spans="1:7" x14ac:dyDescent="0.25">
      <c r="A45" s="62" t="s">
        <v>607</v>
      </c>
      <c r="B45" s="74">
        <v>29011122</v>
      </c>
      <c r="C45" s="74">
        <v>279141.13</v>
      </c>
      <c r="D45" s="74">
        <v>29290263.129999999</v>
      </c>
      <c r="E45" s="74">
        <v>29290263.129999999</v>
      </c>
      <c r="F45" s="74">
        <v>29288330.379999999</v>
      </c>
      <c r="G45" s="74">
        <f t="shared" si="1"/>
        <v>0</v>
      </c>
    </row>
    <row r="46" spans="1:7" x14ac:dyDescent="0.25">
      <c r="A46" s="62" t="s">
        <v>608</v>
      </c>
      <c r="B46" s="74">
        <v>5367486.5</v>
      </c>
      <c r="C46" s="74">
        <v>703359.87</v>
      </c>
      <c r="D46" s="74">
        <v>6070846.3700000001</v>
      </c>
      <c r="E46" s="74">
        <v>6070846.3700000001</v>
      </c>
      <c r="F46" s="74">
        <v>6070846.3700000001</v>
      </c>
      <c r="G46" s="74">
        <f t="shared" si="1"/>
        <v>0</v>
      </c>
    </row>
    <row r="47" spans="1:7" x14ac:dyDescent="0.25">
      <c r="A47" s="62" t="s">
        <v>609</v>
      </c>
      <c r="B47" s="74">
        <v>3023588</v>
      </c>
      <c r="C47" s="74">
        <v>-85285.11</v>
      </c>
      <c r="D47" s="74">
        <v>2938302.89</v>
      </c>
      <c r="E47" s="74">
        <v>2938302.89</v>
      </c>
      <c r="F47" s="74">
        <v>2935023.82</v>
      </c>
      <c r="G47" s="74">
        <f t="shared" si="1"/>
        <v>0</v>
      </c>
    </row>
    <row r="48" spans="1:7" x14ac:dyDescent="0.25">
      <c r="A48" s="62" t="s">
        <v>610</v>
      </c>
      <c r="B48" s="74">
        <v>19047595</v>
      </c>
      <c r="C48" s="74">
        <v>1359445.96</v>
      </c>
      <c r="D48" s="74">
        <v>20407040.960000001</v>
      </c>
      <c r="E48" s="74">
        <v>20407040.960000001</v>
      </c>
      <c r="F48" s="74">
        <v>20404892.850000001</v>
      </c>
      <c r="G48" s="74">
        <f t="shared" si="1"/>
        <v>0</v>
      </c>
    </row>
    <row r="49" spans="1:7" x14ac:dyDescent="0.25">
      <c r="A49" s="62" t="s">
        <v>611</v>
      </c>
      <c r="B49" s="74">
        <v>3559831</v>
      </c>
      <c r="C49" s="74">
        <v>-1368348.64</v>
      </c>
      <c r="D49" s="74">
        <v>2191482.3600000003</v>
      </c>
      <c r="E49" s="74">
        <v>2191482.36</v>
      </c>
      <c r="F49" s="74">
        <v>2188441.09</v>
      </c>
      <c r="G49" s="74">
        <f t="shared" si="1"/>
        <v>0</v>
      </c>
    </row>
    <row r="50" spans="1:7" x14ac:dyDescent="0.25">
      <c r="A50" s="62" t="s">
        <v>612</v>
      </c>
      <c r="B50" s="74">
        <v>7547519.5</v>
      </c>
      <c r="C50" s="74">
        <v>1680751.24</v>
      </c>
      <c r="D50" s="74">
        <v>9228270.7400000002</v>
      </c>
      <c r="E50" s="74">
        <v>9228270.7400000002</v>
      </c>
      <c r="F50" s="74">
        <v>9226450.6300000008</v>
      </c>
      <c r="G50" s="74">
        <f t="shared" si="1"/>
        <v>0</v>
      </c>
    </row>
    <row r="51" spans="1:7" x14ac:dyDescent="0.25">
      <c r="A51" s="62" t="s">
        <v>613</v>
      </c>
      <c r="B51" s="74">
        <v>4054180</v>
      </c>
      <c r="C51" s="74">
        <v>293858.73</v>
      </c>
      <c r="D51" s="74">
        <v>4348038.7300000004</v>
      </c>
      <c r="E51" s="74">
        <v>4348038.7300000004</v>
      </c>
      <c r="F51" s="74">
        <v>4348038.7300000004</v>
      </c>
      <c r="G51" s="74">
        <f t="shared" si="1"/>
        <v>0</v>
      </c>
    </row>
    <row r="52" spans="1:7" x14ac:dyDescent="0.25">
      <c r="A52" s="62" t="s">
        <v>614</v>
      </c>
      <c r="B52" s="74">
        <v>4952038</v>
      </c>
      <c r="C52" s="74">
        <v>145345.97</v>
      </c>
      <c r="D52" s="74">
        <v>5097383.97</v>
      </c>
      <c r="E52" s="74">
        <v>5097383.97</v>
      </c>
      <c r="F52" s="74">
        <v>5096341.6500000004</v>
      </c>
      <c r="G52" s="74">
        <f t="shared" si="1"/>
        <v>0</v>
      </c>
    </row>
    <row r="53" spans="1:7" x14ac:dyDescent="0.25">
      <c r="A53" s="62" t="s">
        <v>615</v>
      </c>
      <c r="B53" s="74">
        <v>6765232</v>
      </c>
      <c r="C53" s="74">
        <v>3582300.81</v>
      </c>
      <c r="D53" s="74">
        <v>10347532.810000001</v>
      </c>
      <c r="E53" s="74">
        <v>8162266.21</v>
      </c>
      <c r="F53" s="74">
        <v>8138269.5999999996</v>
      </c>
      <c r="G53" s="74">
        <f t="shared" si="1"/>
        <v>2185266.6000000006</v>
      </c>
    </row>
    <row r="54" spans="1:7" x14ac:dyDescent="0.25">
      <c r="A54" s="62" t="s">
        <v>616</v>
      </c>
      <c r="B54" s="74">
        <v>16644855</v>
      </c>
      <c r="C54" s="74">
        <v>2685325.38</v>
      </c>
      <c r="D54" s="74">
        <v>19330180.379999999</v>
      </c>
      <c r="E54" s="74">
        <v>17487135.739999998</v>
      </c>
      <c r="F54" s="74">
        <v>17477170.190000001</v>
      </c>
      <c r="G54" s="74">
        <f t="shared" si="1"/>
        <v>1843044.6400000006</v>
      </c>
    </row>
    <row r="55" spans="1:7" x14ac:dyDescent="0.25">
      <c r="A55" s="62" t="s">
        <v>617</v>
      </c>
      <c r="B55" s="74">
        <v>4988940</v>
      </c>
      <c r="C55" s="74">
        <v>84624.82</v>
      </c>
      <c r="D55" s="74">
        <v>5073564.82</v>
      </c>
      <c r="E55" s="74">
        <v>5073564.82</v>
      </c>
      <c r="F55" s="74">
        <v>5071762.82</v>
      </c>
      <c r="G55" s="74">
        <f t="shared" si="1"/>
        <v>0</v>
      </c>
    </row>
    <row r="56" spans="1:7" x14ac:dyDescent="0.25">
      <c r="A56" s="62" t="s">
        <v>618</v>
      </c>
      <c r="B56" s="74">
        <v>10460236</v>
      </c>
      <c r="C56" s="74">
        <v>1990606.27</v>
      </c>
      <c r="D56" s="74">
        <v>12450842.27</v>
      </c>
      <c r="E56" s="74">
        <v>12450842.27</v>
      </c>
      <c r="F56" s="74">
        <v>11480099.42</v>
      </c>
      <c r="G56" s="74">
        <f t="shared" si="1"/>
        <v>0</v>
      </c>
    </row>
    <row r="57" spans="1:7" x14ac:dyDescent="0.25">
      <c r="A57" s="62" t="s">
        <v>619</v>
      </c>
      <c r="B57" s="74">
        <v>3787185</v>
      </c>
      <c r="C57" s="74">
        <v>1677915.63</v>
      </c>
      <c r="D57" s="74">
        <v>5465100.6299999999</v>
      </c>
      <c r="E57" s="74">
        <v>5465100.6299999999</v>
      </c>
      <c r="F57" s="74">
        <v>5426261.0899999999</v>
      </c>
      <c r="G57" s="74">
        <f t="shared" si="1"/>
        <v>0</v>
      </c>
    </row>
    <row r="58" spans="1:7" x14ac:dyDescent="0.25">
      <c r="A58" s="62"/>
      <c r="B58" s="178"/>
      <c r="C58" s="178"/>
      <c r="D58" s="178"/>
      <c r="E58" s="178"/>
      <c r="F58" s="178"/>
      <c r="G58" s="178"/>
    </row>
    <row r="59" spans="1:7" x14ac:dyDescent="0.25">
      <c r="A59" s="3" t="s">
        <v>391</v>
      </c>
      <c r="B59" s="4">
        <f>SUM(B60:B68)</f>
        <v>0</v>
      </c>
      <c r="C59" s="4">
        <f t="shared" ref="C59:G59" si="2">SUM(C60:C68)</f>
        <v>0</v>
      </c>
      <c r="D59" s="4">
        <f t="shared" si="2"/>
        <v>0</v>
      </c>
      <c r="E59" s="4">
        <f t="shared" si="2"/>
        <v>0</v>
      </c>
      <c r="F59" s="4">
        <f t="shared" si="2"/>
        <v>0</v>
      </c>
      <c r="G59" s="4">
        <f t="shared" si="2"/>
        <v>0</v>
      </c>
    </row>
    <row r="60" spans="1:7" x14ac:dyDescent="0.25">
      <c r="A60" s="62" t="s">
        <v>383</v>
      </c>
      <c r="B60" s="74">
        <v>0</v>
      </c>
      <c r="C60" s="74">
        <v>0</v>
      </c>
      <c r="D60" s="74">
        <f t="shared" ref="D60:D68" si="3">B60+C60</f>
        <v>0</v>
      </c>
      <c r="E60" s="74">
        <v>0</v>
      </c>
      <c r="F60" s="74">
        <v>0</v>
      </c>
      <c r="G60" s="74">
        <f t="shared" ref="G60:G68" si="4">D60-E60</f>
        <v>0</v>
      </c>
    </row>
    <row r="61" spans="1:7" x14ac:dyDescent="0.25">
      <c r="A61" s="62" t="s">
        <v>384</v>
      </c>
      <c r="B61" s="74">
        <v>0</v>
      </c>
      <c r="C61" s="74">
        <v>0</v>
      </c>
      <c r="D61" s="74">
        <f t="shared" si="3"/>
        <v>0</v>
      </c>
      <c r="E61" s="74">
        <v>0</v>
      </c>
      <c r="F61" s="74">
        <v>0</v>
      </c>
      <c r="G61" s="74">
        <f t="shared" si="4"/>
        <v>0</v>
      </c>
    </row>
    <row r="62" spans="1:7" x14ac:dyDescent="0.25">
      <c r="A62" s="62" t="s">
        <v>385</v>
      </c>
      <c r="B62" s="74">
        <v>0</v>
      </c>
      <c r="C62" s="74">
        <v>0</v>
      </c>
      <c r="D62" s="74">
        <f t="shared" si="3"/>
        <v>0</v>
      </c>
      <c r="E62" s="74">
        <v>0</v>
      </c>
      <c r="F62" s="74">
        <v>0</v>
      </c>
      <c r="G62" s="74">
        <f t="shared" si="4"/>
        <v>0</v>
      </c>
    </row>
    <row r="63" spans="1:7" x14ac:dyDescent="0.25">
      <c r="A63" s="62" t="s">
        <v>386</v>
      </c>
      <c r="B63" s="74">
        <v>0</v>
      </c>
      <c r="C63" s="74">
        <v>0</v>
      </c>
      <c r="D63" s="74">
        <f t="shared" si="3"/>
        <v>0</v>
      </c>
      <c r="E63" s="74">
        <v>0</v>
      </c>
      <c r="F63" s="74">
        <v>0</v>
      </c>
      <c r="G63" s="74">
        <f t="shared" si="4"/>
        <v>0</v>
      </c>
    </row>
    <row r="64" spans="1:7" x14ac:dyDescent="0.25">
      <c r="A64" s="62" t="s">
        <v>387</v>
      </c>
      <c r="B64" s="74">
        <v>0</v>
      </c>
      <c r="C64" s="74">
        <v>0</v>
      </c>
      <c r="D64" s="74">
        <f t="shared" si="3"/>
        <v>0</v>
      </c>
      <c r="E64" s="74">
        <v>0</v>
      </c>
      <c r="F64" s="74">
        <v>0</v>
      </c>
      <c r="G64" s="74">
        <f t="shared" si="4"/>
        <v>0</v>
      </c>
    </row>
    <row r="65" spans="1:7" x14ac:dyDescent="0.25">
      <c r="A65" s="62" t="s">
        <v>388</v>
      </c>
      <c r="B65" s="74">
        <v>0</v>
      </c>
      <c r="C65" s="74">
        <v>0</v>
      </c>
      <c r="D65" s="74">
        <f t="shared" si="3"/>
        <v>0</v>
      </c>
      <c r="E65" s="74">
        <v>0</v>
      </c>
      <c r="F65" s="74">
        <v>0</v>
      </c>
      <c r="G65" s="74">
        <f t="shared" si="4"/>
        <v>0</v>
      </c>
    </row>
    <row r="66" spans="1:7" x14ac:dyDescent="0.25">
      <c r="A66" s="62" t="s">
        <v>389</v>
      </c>
      <c r="B66" s="74">
        <v>0</v>
      </c>
      <c r="C66" s="74">
        <v>0</v>
      </c>
      <c r="D66" s="74">
        <f t="shared" si="3"/>
        <v>0</v>
      </c>
      <c r="E66" s="74">
        <v>0</v>
      </c>
      <c r="F66" s="74">
        <v>0</v>
      </c>
      <c r="G66" s="74">
        <f t="shared" si="4"/>
        <v>0</v>
      </c>
    </row>
    <row r="67" spans="1:7" x14ac:dyDescent="0.25">
      <c r="A67" s="62" t="s">
        <v>390</v>
      </c>
      <c r="B67" s="74">
        <v>0</v>
      </c>
      <c r="C67" s="74">
        <v>0</v>
      </c>
      <c r="D67" s="74">
        <f t="shared" si="3"/>
        <v>0</v>
      </c>
      <c r="E67" s="74">
        <v>0</v>
      </c>
      <c r="F67" s="74">
        <v>0</v>
      </c>
      <c r="G67" s="74">
        <f t="shared" si="4"/>
        <v>0</v>
      </c>
    </row>
    <row r="68" spans="1:7" x14ac:dyDescent="0.25">
      <c r="A68" s="30" t="s">
        <v>150</v>
      </c>
      <c r="B68" s="48"/>
      <c r="C68" s="48"/>
      <c r="D68" s="48">
        <f t="shared" si="3"/>
        <v>0</v>
      </c>
      <c r="E68" s="48"/>
      <c r="F68" s="48"/>
      <c r="G68" s="48">
        <f t="shared" si="4"/>
        <v>0</v>
      </c>
    </row>
    <row r="69" spans="1:7" x14ac:dyDescent="0.25">
      <c r="A69" s="3" t="s">
        <v>379</v>
      </c>
      <c r="B69" s="4">
        <f>B9+B59</f>
        <v>731985912</v>
      </c>
      <c r="C69" s="4">
        <f>C9+C59</f>
        <v>30922127.330000002</v>
      </c>
      <c r="D69" s="4">
        <f>B69+C69</f>
        <v>762908039.33000004</v>
      </c>
      <c r="E69" s="4">
        <f>E9+E59</f>
        <v>748376466.35000014</v>
      </c>
      <c r="F69" s="4">
        <f>F9+F59</f>
        <v>733396864.20000017</v>
      </c>
      <c r="G69" s="4">
        <f>D69-E69</f>
        <v>14531572.9799999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9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90"/>
    </row>
    <row r="9" spans="1:7" ht="16.5" customHeight="1" x14ac:dyDescent="0.25">
      <c r="A9" s="26" t="s">
        <v>397</v>
      </c>
      <c r="B9" s="182">
        <f>B10+B19+B27+B37</f>
        <v>731985912</v>
      </c>
      <c r="C9" s="182">
        <f t="shared" ref="C9:G9" si="0">C10+C19+C27+C37</f>
        <v>30922127.330000002</v>
      </c>
      <c r="D9" s="182">
        <f t="shared" si="0"/>
        <v>762908039.33000004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</v>
      </c>
    </row>
    <row r="10" spans="1:7" ht="15" customHeight="1" x14ac:dyDescent="0.25">
      <c r="A10" s="57" t="s">
        <v>398</v>
      </c>
      <c r="B10" s="46">
        <f>SUM(B11:B18)</f>
        <v>731985912</v>
      </c>
      <c r="C10" s="46">
        <f t="shared" ref="C10:G10" si="1">SUM(C11:C18)</f>
        <v>30922127.330000002</v>
      </c>
      <c r="D10" s="46">
        <f t="shared" si="1"/>
        <v>762908039.33000004</v>
      </c>
      <c r="E10" s="46">
        <f t="shared" si="1"/>
        <v>748376466.35000014</v>
      </c>
      <c r="F10" s="46">
        <f t="shared" si="1"/>
        <v>733396864.20000017</v>
      </c>
      <c r="G10" s="46">
        <f t="shared" si="1"/>
        <v>14531572.9799999</v>
      </c>
    </row>
    <row r="11" spans="1:7" x14ac:dyDescent="0.25">
      <c r="A11" s="76" t="s">
        <v>399</v>
      </c>
      <c r="B11" s="46">
        <v>731985912</v>
      </c>
      <c r="C11" s="46">
        <v>30922127.330000002</v>
      </c>
      <c r="D11" s="46">
        <f>B11+C11</f>
        <v>762908039.33000004</v>
      </c>
      <c r="E11" s="46">
        <v>748376466.35000014</v>
      </c>
      <c r="F11" s="46">
        <v>733396864.20000017</v>
      </c>
      <c r="G11" s="46">
        <f>D11-E11</f>
        <v>14531572.9799999</v>
      </c>
    </row>
    <row r="12" spans="1:7" x14ac:dyDescent="0.25">
      <c r="A12" s="76" t="s">
        <v>400</v>
      </c>
      <c r="B12" s="46">
        <v>0</v>
      </c>
      <c r="C12" s="46">
        <v>0</v>
      </c>
      <c r="D12" s="46">
        <f t="shared" ref="D12:D18" si="2">B12+C12</f>
        <v>0</v>
      </c>
      <c r="E12" s="46">
        <v>0</v>
      </c>
      <c r="F12" s="46">
        <v>0</v>
      </c>
      <c r="G12" s="46">
        <f t="shared" ref="G12:G18" si="3">D12-E12</f>
        <v>0</v>
      </c>
    </row>
    <row r="13" spans="1:7" x14ac:dyDescent="0.25">
      <c r="A13" s="76" t="s">
        <v>401</v>
      </c>
      <c r="B13" s="46">
        <v>0</v>
      </c>
      <c r="C13" s="46">
        <v>0</v>
      </c>
      <c r="D13" s="46">
        <f t="shared" si="2"/>
        <v>0</v>
      </c>
      <c r="E13" s="46">
        <v>0</v>
      </c>
      <c r="F13" s="46">
        <v>0</v>
      </c>
      <c r="G13" s="46">
        <f t="shared" si="3"/>
        <v>0</v>
      </c>
    </row>
    <row r="14" spans="1:7" x14ac:dyDescent="0.25">
      <c r="A14" s="76" t="s">
        <v>402</v>
      </c>
      <c r="B14" s="46">
        <v>0</v>
      </c>
      <c r="C14" s="46">
        <v>0</v>
      </c>
      <c r="D14" s="46">
        <f t="shared" si="2"/>
        <v>0</v>
      </c>
      <c r="E14" s="46">
        <v>0</v>
      </c>
      <c r="F14" s="46">
        <v>0</v>
      </c>
      <c r="G14" s="46">
        <f t="shared" si="3"/>
        <v>0</v>
      </c>
    </row>
    <row r="15" spans="1:7" x14ac:dyDescent="0.25">
      <c r="A15" s="76" t="s">
        <v>403</v>
      </c>
      <c r="B15" s="46">
        <v>0</v>
      </c>
      <c r="C15" s="46">
        <v>0</v>
      </c>
      <c r="D15" s="46">
        <f t="shared" si="2"/>
        <v>0</v>
      </c>
      <c r="E15" s="46">
        <v>0</v>
      </c>
      <c r="F15" s="46">
        <v>0</v>
      </c>
      <c r="G15" s="46">
        <f t="shared" si="3"/>
        <v>0</v>
      </c>
    </row>
    <row r="16" spans="1:7" x14ac:dyDescent="0.25">
      <c r="A16" s="76" t="s">
        <v>404</v>
      </c>
      <c r="B16" s="46">
        <v>0</v>
      </c>
      <c r="C16" s="46">
        <v>0</v>
      </c>
      <c r="D16" s="46">
        <f t="shared" si="2"/>
        <v>0</v>
      </c>
      <c r="E16" s="46">
        <v>0</v>
      </c>
      <c r="F16" s="46">
        <v>0</v>
      </c>
      <c r="G16" s="46">
        <f t="shared" si="3"/>
        <v>0</v>
      </c>
    </row>
    <row r="17" spans="1:7" x14ac:dyDescent="0.25">
      <c r="A17" s="76" t="s">
        <v>405</v>
      </c>
      <c r="B17" s="46">
        <v>0</v>
      </c>
      <c r="C17" s="46">
        <v>0</v>
      </c>
      <c r="D17" s="46">
        <f t="shared" si="2"/>
        <v>0</v>
      </c>
      <c r="E17" s="46">
        <v>0</v>
      </c>
      <c r="F17" s="46">
        <v>0</v>
      </c>
      <c r="G17" s="46">
        <f t="shared" si="3"/>
        <v>0</v>
      </c>
    </row>
    <row r="18" spans="1:7" x14ac:dyDescent="0.25">
      <c r="A18" s="76" t="s">
        <v>406</v>
      </c>
      <c r="B18" s="46">
        <v>0</v>
      </c>
      <c r="C18" s="46">
        <v>0</v>
      </c>
      <c r="D18" s="46">
        <f t="shared" si="2"/>
        <v>0</v>
      </c>
      <c r="E18" s="46">
        <v>0</v>
      </c>
      <c r="F18" s="46">
        <v>0</v>
      </c>
      <c r="G18" s="46">
        <f t="shared" si="3"/>
        <v>0</v>
      </c>
    </row>
    <row r="19" spans="1:7" x14ac:dyDescent="0.25">
      <c r="A19" s="57" t="s">
        <v>407</v>
      </c>
      <c r="B19" s="46">
        <f>SUM(B20:B26)</f>
        <v>0</v>
      </c>
      <c r="C19" s="46">
        <f t="shared" ref="C19:G19" si="4">SUM(C20:C26)</f>
        <v>0</v>
      </c>
      <c r="D19" s="46">
        <f t="shared" si="4"/>
        <v>0</v>
      </c>
      <c r="E19" s="46">
        <f t="shared" si="4"/>
        <v>0</v>
      </c>
      <c r="F19" s="46">
        <f t="shared" si="4"/>
        <v>0</v>
      </c>
      <c r="G19" s="46">
        <f t="shared" si="4"/>
        <v>0</v>
      </c>
    </row>
    <row r="20" spans="1:7" x14ac:dyDescent="0.25">
      <c r="A20" s="76" t="s">
        <v>408</v>
      </c>
      <c r="B20" s="46">
        <v>0</v>
      </c>
      <c r="C20" s="46">
        <v>0</v>
      </c>
      <c r="D20" s="46">
        <f t="shared" ref="D20:D26" si="5">B20+C20</f>
        <v>0</v>
      </c>
      <c r="E20" s="46">
        <v>0</v>
      </c>
      <c r="F20" s="46">
        <v>0</v>
      </c>
      <c r="G20" s="46">
        <f t="shared" ref="G20:G26" si="6">D20-E20</f>
        <v>0</v>
      </c>
    </row>
    <row r="21" spans="1:7" x14ac:dyDescent="0.25">
      <c r="A21" s="76" t="s">
        <v>409</v>
      </c>
      <c r="B21" s="46">
        <v>0</v>
      </c>
      <c r="C21" s="46">
        <v>0</v>
      </c>
      <c r="D21" s="46">
        <f t="shared" si="5"/>
        <v>0</v>
      </c>
      <c r="E21" s="46">
        <v>0</v>
      </c>
      <c r="F21" s="46">
        <v>0</v>
      </c>
      <c r="G21" s="46">
        <f t="shared" si="6"/>
        <v>0</v>
      </c>
    </row>
    <row r="22" spans="1:7" x14ac:dyDescent="0.25">
      <c r="A22" s="76" t="s">
        <v>410</v>
      </c>
      <c r="B22" s="46">
        <v>0</v>
      </c>
      <c r="C22" s="46">
        <v>0</v>
      </c>
      <c r="D22" s="46">
        <f t="shared" si="5"/>
        <v>0</v>
      </c>
      <c r="E22" s="46">
        <v>0</v>
      </c>
      <c r="F22" s="46">
        <v>0</v>
      </c>
      <c r="G22" s="46">
        <f t="shared" si="6"/>
        <v>0</v>
      </c>
    </row>
    <row r="23" spans="1:7" x14ac:dyDescent="0.25">
      <c r="A23" s="76" t="s">
        <v>411</v>
      </c>
      <c r="B23" s="46">
        <v>0</v>
      </c>
      <c r="C23" s="46">
        <v>0</v>
      </c>
      <c r="D23" s="46">
        <f t="shared" si="5"/>
        <v>0</v>
      </c>
      <c r="E23" s="46">
        <v>0</v>
      </c>
      <c r="F23" s="46">
        <v>0</v>
      </c>
      <c r="G23" s="46">
        <f t="shared" si="6"/>
        <v>0</v>
      </c>
    </row>
    <row r="24" spans="1:7" x14ac:dyDescent="0.25">
      <c r="A24" s="76" t="s">
        <v>412</v>
      </c>
      <c r="B24" s="46">
        <v>0</v>
      </c>
      <c r="C24" s="46">
        <v>0</v>
      </c>
      <c r="D24" s="46">
        <f t="shared" si="5"/>
        <v>0</v>
      </c>
      <c r="E24" s="46">
        <v>0</v>
      </c>
      <c r="F24" s="46">
        <v>0</v>
      </c>
      <c r="G24" s="46">
        <f t="shared" si="6"/>
        <v>0</v>
      </c>
    </row>
    <row r="25" spans="1:7" x14ac:dyDescent="0.25">
      <c r="A25" s="76" t="s">
        <v>413</v>
      </c>
      <c r="B25" s="46">
        <v>0</v>
      </c>
      <c r="C25" s="46">
        <v>0</v>
      </c>
      <c r="D25" s="46">
        <f t="shared" si="5"/>
        <v>0</v>
      </c>
      <c r="E25" s="46">
        <v>0</v>
      </c>
      <c r="F25" s="46">
        <v>0</v>
      </c>
      <c r="G25" s="46">
        <f t="shared" si="6"/>
        <v>0</v>
      </c>
    </row>
    <row r="26" spans="1:7" x14ac:dyDescent="0.25">
      <c r="A26" s="76" t="s">
        <v>414</v>
      </c>
      <c r="B26" s="46">
        <v>0</v>
      </c>
      <c r="C26" s="46">
        <v>0</v>
      </c>
      <c r="D26" s="46">
        <f t="shared" si="5"/>
        <v>0</v>
      </c>
      <c r="E26" s="46">
        <v>0</v>
      </c>
      <c r="F26" s="46">
        <v>0</v>
      </c>
      <c r="G26" s="46">
        <f t="shared" si="6"/>
        <v>0</v>
      </c>
    </row>
    <row r="27" spans="1:7" x14ac:dyDescent="0.25">
      <c r="A27" s="57" t="s">
        <v>415</v>
      </c>
      <c r="B27" s="46">
        <f>SUM(B28:B36)</f>
        <v>0</v>
      </c>
      <c r="C27" s="46">
        <f t="shared" ref="C27:G27" si="7">SUM(C28:C36)</f>
        <v>0</v>
      </c>
      <c r="D27" s="46">
        <f t="shared" si="7"/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</row>
    <row r="28" spans="1:7" x14ac:dyDescent="0.25">
      <c r="A28" s="79" t="s">
        <v>416</v>
      </c>
      <c r="B28" s="46">
        <v>0</v>
      </c>
      <c r="C28" s="46">
        <v>0</v>
      </c>
      <c r="D28" s="46">
        <f t="shared" ref="D28:D36" si="8">B28+C28</f>
        <v>0</v>
      </c>
      <c r="E28" s="46">
        <v>0</v>
      </c>
      <c r="F28" s="46">
        <v>0</v>
      </c>
      <c r="G28" s="46">
        <f t="shared" ref="G28:G36" si="9">D28-E28</f>
        <v>0</v>
      </c>
    </row>
    <row r="29" spans="1:7" x14ac:dyDescent="0.25">
      <c r="A29" s="76" t="s">
        <v>417</v>
      </c>
      <c r="B29" s="46">
        <v>0</v>
      </c>
      <c r="C29" s="46">
        <v>0</v>
      </c>
      <c r="D29" s="46">
        <f t="shared" si="8"/>
        <v>0</v>
      </c>
      <c r="E29" s="46">
        <v>0</v>
      </c>
      <c r="F29" s="46">
        <v>0</v>
      </c>
      <c r="G29" s="46">
        <f t="shared" si="9"/>
        <v>0</v>
      </c>
    </row>
    <row r="30" spans="1:7" x14ac:dyDescent="0.25">
      <c r="A30" s="76" t="s">
        <v>418</v>
      </c>
      <c r="B30" s="46">
        <v>0</v>
      </c>
      <c r="C30" s="46">
        <v>0</v>
      </c>
      <c r="D30" s="46">
        <f t="shared" si="8"/>
        <v>0</v>
      </c>
      <c r="E30" s="46">
        <v>0</v>
      </c>
      <c r="F30" s="46">
        <v>0</v>
      </c>
      <c r="G30" s="46">
        <f t="shared" si="9"/>
        <v>0</v>
      </c>
    </row>
    <row r="31" spans="1:7" x14ac:dyDescent="0.25">
      <c r="A31" s="76" t="s">
        <v>419</v>
      </c>
      <c r="B31" s="46">
        <v>0</v>
      </c>
      <c r="C31" s="46">
        <v>0</v>
      </c>
      <c r="D31" s="46">
        <f t="shared" si="8"/>
        <v>0</v>
      </c>
      <c r="E31" s="46">
        <v>0</v>
      </c>
      <c r="F31" s="46">
        <v>0</v>
      </c>
      <c r="G31" s="46">
        <f t="shared" si="9"/>
        <v>0</v>
      </c>
    </row>
    <row r="32" spans="1:7" x14ac:dyDescent="0.25">
      <c r="A32" s="76" t="s">
        <v>420</v>
      </c>
      <c r="B32" s="46">
        <v>0</v>
      </c>
      <c r="C32" s="46">
        <v>0</v>
      </c>
      <c r="D32" s="46">
        <f t="shared" si="8"/>
        <v>0</v>
      </c>
      <c r="E32" s="46">
        <v>0</v>
      </c>
      <c r="F32" s="46">
        <v>0</v>
      </c>
      <c r="G32" s="46">
        <f t="shared" si="9"/>
        <v>0</v>
      </c>
    </row>
    <row r="33" spans="1:7" ht="14.45" customHeight="1" x14ac:dyDescent="0.25">
      <c r="A33" s="76" t="s">
        <v>421</v>
      </c>
      <c r="B33" s="46">
        <v>0</v>
      </c>
      <c r="C33" s="46">
        <v>0</v>
      </c>
      <c r="D33" s="46">
        <f t="shared" si="8"/>
        <v>0</v>
      </c>
      <c r="E33" s="46">
        <v>0</v>
      </c>
      <c r="F33" s="46">
        <v>0</v>
      </c>
      <c r="G33" s="46">
        <f t="shared" si="9"/>
        <v>0</v>
      </c>
    </row>
    <row r="34" spans="1:7" ht="14.45" customHeight="1" x14ac:dyDescent="0.25">
      <c r="A34" s="76" t="s">
        <v>422</v>
      </c>
      <c r="B34" s="46">
        <v>0</v>
      </c>
      <c r="C34" s="46">
        <v>0</v>
      </c>
      <c r="D34" s="46">
        <f t="shared" si="8"/>
        <v>0</v>
      </c>
      <c r="E34" s="46">
        <v>0</v>
      </c>
      <c r="F34" s="46">
        <v>0</v>
      </c>
      <c r="G34" s="46">
        <f t="shared" si="9"/>
        <v>0</v>
      </c>
    </row>
    <row r="35" spans="1:7" ht="14.45" customHeight="1" x14ac:dyDescent="0.25">
      <c r="A35" s="76" t="s">
        <v>423</v>
      </c>
      <c r="B35" s="46">
        <v>0</v>
      </c>
      <c r="C35" s="46">
        <v>0</v>
      </c>
      <c r="D35" s="46">
        <f t="shared" si="8"/>
        <v>0</v>
      </c>
      <c r="E35" s="46">
        <v>0</v>
      </c>
      <c r="F35" s="46">
        <v>0</v>
      </c>
      <c r="G35" s="46">
        <f t="shared" si="9"/>
        <v>0</v>
      </c>
    </row>
    <row r="36" spans="1:7" ht="14.45" customHeight="1" x14ac:dyDescent="0.25">
      <c r="A36" s="76" t="s">
        <v>424</v>
      </c>
      <c r="B36" s="46">
        <v>0</v>
      </c>
      <c r="C36" s="46">
        <v>0</v>
      </c>
      <c r="D36" s="46">
        <f t="shared" si="8"/>
        <v>0</v>
      </c>
      <c r="E36" s="46">
        <v>0</v>
      </c>
      <c r="F36" s="46">
        <v>0</v>
      </c>
      <c r="G36" s="46">
        <f t="shared" si="9"/>
        <v>0</v>
      </c>
    </row>
    <row r="37" spans="1:7" ht="14.45" customHeight="1" x14ac:dyDescent="0.25">
      <c r="A37" s="58" t="s">
        <v>425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426</v>
      </c>
      <c r="B38" s="46">
        <v>0</v>
      </c>
      <c r="C38" s="46">
        <v>0</v>
      </c>
      <c r="D38" s="46">
        <f t="shared" ref="D38:D41" si="11">B38+C38</f>
        <v>0</v>
      </c>
      <c r="E38" s="46">
        <v>0</v>
      </c>
      <c r="F38" s="46">
        <v>0</v>
      </c>
      <c r="G38" s="46">
        <f t="shared" ref="G38:G41" si="12">D38-E38</f>
        <v>0</v>
      </c>
    </row>
    <row r="39" spans="1:7" ht="30" x14ac:dyDescent="0.25">
      <c r="A39" s="79" t="s">
        <v>427</v>
      </c>
      <c r="B39" s="46">
        <v>0</v>
      </c>
      <c r="C39" s="46">
        <v>0</v>
      </c>
      <c r="D39" s="46">
        <f t="shared" si="11"/>
        <v>0</v>
      </c>
      <c r="E39" s="46">
        <v>0</v>
      </c>
      <c r="F39" s="46">
        <v>0</v>
      </c>
      <c r="G39" s="46">
        <f t="shared" si="12"/>
        <v>0</v>
      </c>
    </row>
    <row r="40" spans="1:7" x14ac:dyDescent="0.25">
      <c r="A40" s="79" t="s">
        <v>428</v>
      </c>
      <c r="B40" s="46">
        <v>0</v>
      </c>
      <c r="C40" s="46">
        <v>0</v>
      </c>
      <c r="D40" s="46">
        <f t="shared" si="11"/>
        <v>0</v>
      </c>
      <c r="E40" s="46">
        <v>0</v>
      </c>
      <c r="F40" s="46">
        <v>0</v>
      </c>
      <c r="G40" s="46">
        <f t="shared" si="12"/>
        <v>0</v>
      </c>
    </row>
    <row r="41" spans="1:7" x14ac:dyDescent="0.25">
      <c r="A41" s="79" t="s">
        <v>429</v>
      </c>
      <c r="B41" s="46">
        <v>0</v>
      </c>
      <c r="C41" s="46">
        <v>0</v>
      </c>
      <c r="D41" s="46">
        <f t="shared" si="11"/>
        <v>0</v>
      </c>
      <c r="E41" s="46">
        <v>0</v>
      </c>
      <c r="F41" s="46">
        <v>0</v>
      </c>
      <c r="G41" s="46">
        <f t="shared" si="12"/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430</v>
      </c>
      <c r="B43" s="4">
        <f t="shared" ref="B43:G43" si="13">B44+B53+B61+B71</f>
        <v>0</v>
      </c>
      <c r="C43" s="4">
        <f t="shared" si="13"/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7" t="s">
        <v>398</v>
      </c>
      <c r="B44" s="46">
        <f>SUM(B45:B52)</f>
        <v>0</v>
      </c>
      <c r="C44" s="46">
        <f t="shared" ref="C44:G44" si="14">SUM(C45:C52)</f>
        <v>0</v>
      </c>
      <c r="D44" s="46">
        <f t="shared" si="14"/>
        <v>0</v>
      </c>
      <c r="E44" s="46">
        <f t="shared" si="14"/>
        <v>0</v>
      </c>
      <c r="F44" s="46">
        <f t="shared" si="14"/>
        <v>0</v>
      </c>
      <c r="G44" s="46">
        <f t="shared" si="14"/>
        <v>0</v>
      </c>
    </row>
    <row r="45" spans="1:7" x14ac:dyDescent="0.25">
      <c r="A45" s="79" t="s">
        <v>399</v>
      </c>
      <c r="B45" s="46">
        <v>0</v>
      </c>
      <c r="C45" s="46">
        <v>0</v>
      </c>
      <c r="D45" s="46">
        <f t="shared" ref="D45:D52" si="15">B45+C45</f>
        <v>0</v>
      </c>
      <c r="E45" s="46">
        <v>0</v>
      </c>
      <c r="F45" s="46">
        <v>0</v>
      </c>
      <c r="G45" s="46">
        <f t="shared" ref="G45:G52" si="16">D45-E45</f>
        <v>0</v>
      </c>
    </row>
    <row r="46" spans="1:7" x14ac:dyDescent="0.25">
      <c r="A46" s="79" t="s">
        <v>400</v>
      </c>
      <c r="B46" s="46">
        <v>0</v>
      </c>
      <c r="C46" s="46">
        <v>0</v>
      </c>
      <c r="D46" s="46">
        <f t="shared" si="15"/>
        <v>0</v>
      </c>
      <c r="E46" s="46">
        <v>0</v>
      </c>
      <c r="F46" s="46">
        <v>0</v>
      </c>
      <c r="G46" s="46">
        <f t="shared" si="16"/>
        <v>0</v>
      </c>
    </row>
    <row r="47" spans="1:7" x14ac:dyDescent="0.25">
      <c r="A47" s="79" t="s">
        <v>401</v>
      </c>
      <c r="B47" s="46">
        <v>0</v>
      </c>
      <c r="C47" s="46">
        <v>0</v>
      </c>
      <c r="D47" s="46">
        <f t="shared" si="15"/>
        <v>0</v>
      </c>
      <c r="E47" s="46">
        <v>0</v>
      </c>
      <c r="F47" s="46">
        <v>0</v>
      </c>
      <c r="G47" s="46">
        <f t="shared" si="16"/>
        <v>0</v>
      </c>
    </row>
    <row r="48" spans="1:7" x14ac:dyDescent="0.25">
      <c r="A48" s="79" t="s">
        <v>402</v>
      </c>
      <c r="B48" s="46">
        <v>0</v>
      </c>
      <c r="C48" s="46">
        <v>0</v>
      </c>
      <c r="D48" s="46">
        <f t="shared" si="15"/>
        <v>0</v>
      </c>
      <c r="E48" s="46">
        <v>0</v>
      </c>
      <c r="F48" s="46">
        <v>0</v>
      </c>
      <c r="G48" s="46">
        <f t="shared" si="16"/>
        <v>0</v>
      </c>
    </row>
    <row r="49" spans="1:7" x14ac:dyDescent="0.25">
      <c r="A49" s="79" t="s">
        <v>403</v>
      </c>
      <c r="B49" s="46">
        <v>0</v>
      </c>
      <c r="C49" s="46">
        <v>0</v>
      </c>
      <c r="D49" s="46">
        <f t="shared" si="15"/>
        <v>0</v>
      </c>
      <c r="E49" s="46">
        <v>0</v>
      </c>
      <c r="F49" s="46">
        <v>0</v>
      </c>
      <c r="G49" s="46">
        <f t="shared" si="16"/>
        <v>0</v>
      </c>
    </row>
    <row r="50" spans="1:7" x14ac:dyDescent="0.25">
      <c r="A50" s="79" t="s">
        <v>404</v>
      </c>
      <c r="B50" s="46">
        <v>0</v>
      </c>
      <c r="C50" s="46">
        <v>0</v>
      </c>
      <c r="D50" s="46">
        <f t="shared" si="15"/>
        <v>0</v>
      </c>
      <c r="E50" s="46">
        <v>0</v>
      </c>
      <c r="F50" s="46">
        <v>0</v>
      </c>
      <c r="G50" s="46">
        <f t="shared" si="16"/>
        <v>0</v>
      </c>
    </row>
    <row r="51" spans="1:7" x14ac:dyDescent="0.25">
      <c r="A51" s="79" t="s">
        <v>405</v>
      </c>
      <c r="B51" s="46">
        <v>0</v>
      </c>
      <c r="C51" s="46">
        <v>0</v>
      </c>
      <c r="D51" s="46">
        <f t="shared" si="15"/>
        <v>0</v>
      </c>
      <c r="E51" s="46">
        <v>0</v>
      </c>
      <c r="F51" s="46">
        <v>0</v>
      </c>
      <c r="G51" s="46">
        <f t="shared" si="16"/>
        <v>0</v>
      </c>
    </row>
    <row r="52" spans="1:7" x14ac:dyDescent="0.25">
      <c r="A52" s="79" t="s">
        <v>406</v>
      </c>
      <c r="B52" s="46">
        <v>0</v>
      </c>
      <c r="C52" s="46">
        <v>0</v>
      </c>
      <c r="D52" s="46">
        <f t="shared" si="15"/>
        <v>0</v>
      </c>
      <c r="E52" s="46">
        <v>0</v>
      </c>
      <c r="F52" s="46">
        <v>0</v>
      </c>
      <c r="G52" s="46">
        <f t="shared" si="16"/>
        <v>0</v>
      </c>
    </row>
    <row r="53" spans="1:7" x14ac:dyDescent="0.25">
      <c r="A53" s="57" t="s">
        <v>407</v>
      </c>
      <c r="B53" s="46">
        <f>SUM(B54:B60)</f>
        <v>0</v>
      </c>
      <c r="C53" s="46">
        <f t="shared" ref="C53:G53" si="17">SUM(C54:C60)</f>
        <v>0</v>
      </c>
      <c r="D53" s="46">
        <f t="shared" si="17"/>
        <v>0</v>
      </c>
      <c r="E53" s="46">
        <f t="shared" si="17"/>
        <v>0</v>
      </c>
      <c r="F53" s="46">
        <f t="shared" si="17"/>
        <v>0</v>
      </c>
      <c r="G53" s="46">
        <f t="shared" si="17"/>
        <v>0</v>
      </c>
    </row>
    <row r="54" spans="1:7" x14ac:dyDescent="0.25">
      <c r="A54" s="79" t="s">
        <v>408</v>
      </c>
      <c r="B54" s="46">
        <v>0</v>
      </c>
      <c r="C54" s="46">
        <v>0</v>
      </c>
      <c r="D54" s="46">
        <f t="shared" ref="D54:D60" si="18">B54+C54</f>
        <v>0</v>
      </c>
      <c r="E54" s="46">
        <v>0</v>
      </c>
      <c r="F54" s="46">
        <v>0</v>
      </c>
      <c r="G54" s="46">
        <f t="shared" ref="G54:G60" si="19">D54-E54</f>
        <v>0</v>
      </c>
    </row>
    <row r="55" spans="1:7" x14ac:dyDescent="0.25">
      <c r="A55" s="79" t="s">
        <v>409</v>
      </c>
      <c r="B55" s="46">
        <v>0</v>
      </c>
      <c r="C55" s="46">
        <v>0</v>
      </c>
      <c r="D55" s="46">
        <f t="shared" si="18"/>
        <v>0</v>
      </c>
      <c r="E55" s="46">
        <v>0</v>
      </c>
      <c r="F55" s="46">
        <v>0</v>
      </c>
      <c r="G55" s="46">
        <f t="shared" si="19"/>
        <v>0</v>
      </c>
    </row>
    <row r="56" spans="1:7" x14ac:dyDescent="0.25">
      <c r="A56" s="79" t="s">
        <v>410</v>
      </c>
      <c r="B56" s="46">
        <v>0</v>
      </c>
      <c r="C56" s="46">
        <v>0</v>
      </c>
      <c r="D56" s="46">
        <f t="shared" si="18"/>
        <v>0</v>
      </c>
      <c r="E56" s="46">
        <v>0</v>
      </c>
      <c r="F56" s="46">
        <v>0</v>
      </c>
      <c r="G56" s="46">
        <f t="shared" si="19"/>
        <v>0</v>
      </c>
    </row>
    <row r="57" spans="1:7" x14ac:dyDescent="0.25">
      <c r="A57" s="80" t="s">
        <v>411</v>
      </c>
      <c r="B57" s="46">
        <v>0</v>
      </c>
      <c r="C57" s="46">
        <v>0</v>
      </c>
      <c r="D57" s="46">
        <f t="shared" si="18"/>
        <v>0</v>
      </c>
      <c r="E57" s="46">
        <v>0</v>
      </c>
      <c r="F57" s="46">
        <v>0</v>
      </c>
      <c r="G57" s="46">
        <f t="shared" si="19"/>
        <v>0</v>
      </c>
    </row>
    <row r="58" spans="1:7" x14ac:dyDescent="0.25">
      <c r="A58" s="79" t="s">
        <v>412</v>
      </c>
      <c r="B58" s="46">
        <v>0</v>
      </c>
      <c r="C58" s="46">
        <v>0</v>
      </c>
      <c r="D58" s="46">
        <f t="shared" si="18"/>
        <v>0</v>
      </c>
      <c r="E58" s="46">
        <v>0</v>
      </c>
      <c r="F58" s="46">
        <v>0</v>
      </c>
      <c r="G58" s="46">
        <f t="shared" si="19"/>
        <v>0</v>
      </c>
    </row>
    <row r="59" spans="1:7" x14ac:dyDescent="0.25">
      <c r="A59" s="79" t="s">
        <v>413</v>
      </c>
      <c r="B59" s="46">
        <v>0</v>
      </c>
      <c r="C59" s="46">
        <v>0</v>
      </c>
      <c r="D59" s="46">
        <f t="shared" si="18"/>
        <v>0</v>
      </c>
      <c r="E59" s="46">
        <v>0</v>
      </c>
      <c r="F59" s="46">
        <v>0</v>
      </c>
      <c r="G59" s="46">
        <f t="shared" si="19"/>
        <v>0</v>
      </c>
    </row>
    <row r="60" spans="1:7" x14ac:dyDescent="0.25">
      <c r="A60" s="79" t="s">
        <v>414</v>
      </c>
      <c r="B60" s="46">
        <v>0</v>
      </c>
      <c r="C60" s="46">
        <v>0</v>
      </c>
      <c r="D60" s="46">
        <f t="shared" si="18"/>
        <v>0</v>
      </c>
      <c r="E60" s="46">
        <v>0</v>
      </c>
      <c r="F60" s="46">
        <v>0</v>
      </c>
      <c r="G60" s="46">
        <f t="shared" si="19"/>
        <v>0</v>
      </c>
    </row>
    <row r="61" spans="1:7" x14ac:dyDescent="0.25">
      <c r="A61" s="57" t="s">
        <v>415</v>
      </c>
      <c r="B61" s="46">
        <f>SUM(B62:B70)</f>
        <v>0</v>
      </c>
      <c r="C61" s="46">
        <f t="shared" ref="C61:G61" si="20">SUM(C62:C70)</f>
        <v>0</v>
      </c>
      <c r="D61" s="46">
        <f t="shared" si="20"/>
        <v>0</v>
      </c>
      <c r="E61" s="46">
        <f t="shared" si="20"/>
        <v>0</v>
      </c>
      <c r="F61" s="46">
        <f t="shared" si="20"/>
        <v>0</v>
      </c>
      <c r="G61" s="46">
        <f t="shared" si="20"/>
        <v>0</v>
      </c>
    </row>
    <row r="62" spans="1:7" x14ac:dyDescent="0.25">
      <c r="A62" s="79" t="s">
        <v>416</v>
      </c>
      <c r="B62" s="46">
        <v>0</v>
      </c>
      <c r="C62" s="46">
        <v>0</v>
      </c>
      <c r="D62" s="46">
        <f t="shared" ref="D62:D70" si="21">B62+C62</f>
        <v>0</v>
      </c>
      <c r="E62" s="46">
        <v>0</v>
      </c>
      <c r="F62" s="46">
        <v>0</v>
      </c>
      <c r="G62" s="46">
        <f t="shared" ref="G62:G70" si="22">D62-E62</f>
        <v>0</v>
      </c>
    </row>
    <row r="63" spans="1:7" x14ac:dyDescent="0.25">
      <c r="A63" s="79" t="s">
        <v>417</v>
      </c>
      <c r="B63" s="46">
        <v>0</v>
      </c>
      <c r="C63" s="46">
        <v>0</v>
      </c>
      <c r="D63" s="46">
        <f t="shared" si="21"/>
        <v>0</v>
      </c>
      <c r="E63" s="46">
        <v>0</v>
      </c>
      <c r="F63" s="46">
        <v>0</v>
      </c>
      <c r="G63" s="46">
        <f t="shared" si="22"/>
        <v>0</v>
      </c>
    </row>
    <row r="64" spans="1:7" x14ac:dyDescent="0.25">
      <c r="A64" s="79" t="s">
        <v>418</v>
      </c>
      <c r="B64" s="46">
        <v>0</v>
      </c>
      <c r="C64" s="46">
        <v>0</v>
      </c>
      <c r="D64" s="46">
        <f t="shared" si="21"/>
        <v>0</v>
      </c>
      <c r="E64" s="46">
        <v>0</v>
      </c>
      <c r="F64" s="46">
        <v>0</v>
      </c>
      <c r="G64" s="46">
        <f t="shared" si="22"/>
        <v>0</v>
      </c>
    </row>
    <row r="65" spans="1:7" x14ac:dyDescent="0.25">
      <c r="A65" s="79" t="s">
        <v>419</v>
      </c>
      <c r="B65" s="46">
        <v>0</v>
      </c>
      <c r="C65" s="46">
        <v>0</v>
      </c>
      <c r="D65" s="46">
        <f t="shared" si="21"/>
        <v>0</v>
      </c>
      <c r="E65" s="46">
        <v>0</v>
      </c>
      <c r="F65" s="46">
        <v>0</v>
      </c>
      <c r="G65" s="46">
        <f t="shared" si="22"/>
        <v>0</v>
      </c>
    </row>
    <row r="66" spans="1:7" x14ac:dyDescent="0.25">
      <c r="A66" s="79" t="s">
        <v>420</v>
      </c>
      <c r="B66" s="46">
        <v>0</v>
      </c>
      <c r="C66" s="46">
        <v>0</v>
      </c>
      <c r="D66" s="46">
        <f t="shared" si="21"/>
        <v>0</v>
      </c>
      <c r="E66" s="46">
        <v>0</v>
      </c>
      <c r="F66" s="46">
        <v>0</v>
      </c>
      <c r="G66" s="46">
        <f t="shared" si="22"/>
        <v>0</v>
      </c>
    </row>
    <row r="67" spans="1:7" x14ac:dyDescent="0.25">
      <c r="A67" s="79" t="s">
        <v>421</v>
      </c>
      <c r="B67" s="46">
        <v>0</v>
      </c>
      <c r="C67" s="46">
        <v>0</v>
      </c>
      <c r="D67" s="46">
        <f t="shared" si="21"/>
        <v>0</v>
      </c>
      <c r="E67" s="46">
        <v>0</v>
      </c>
      <c r="F67" s="46">
        <v>0</v>
      </c>
      <c r="G67" s="46">
        <f t="shared" si="22"/>
        <v>0</v>
      </c>
    </row>
    <row r="68" spans="1:7" x14ac:dyDescent="0.25">
      <c r="A68" s="79" t="s">
        <v>422</v>
      </c>
      <c r="B68" s="46">
        <v>0</v>
      </c>
      <c r="C68" s="46">
        <v>0</v>
      </c>
      <c r="D68" s="46">
        <f t="shared" si="21"/>
        <v>0</v>
      </c>
      <c r="E68" s="46">
        <v>0</v>
      </c>
      <c r="F68" s="46">
        <v>0</v>
      </c>
      <c r="G68" s="46">
        <f t="shared" si="22"/>
        <v>0</v>
      </c>
    </row>
    <row r="69" spans="1:7" x14ac:dyDescent="0.25">
      <c r="A69" s="79" t="s">
        <v>423</v>
      </c>
      <c r="B69" s="46">
        <v>0</v>
      </c>
      <c r="C69" s="46">
        <v>0</v>
      </c>
      <c r="D69" s="46">
        <f t="shared" si="21"/>
        <v>0</v>
      </c>
      <c r="E69" s="46">
        <v>0</v>
      </c>
      <c r="F69" s="46">
        <v>0</v>
      </c>
      <c r="G69" s="46">
        <f t="shared" si="22"/>
        <v>0</v>
      </c>
    </row>
    <row r="70" spans="1:7" x14ac:dyDescent="0.25">
      <c r="A70" s="79" t="s">
        <v>424</v>
      </c>
      <c r="B70" s="46">
        <v>0</v>
      </c>
      <c r="C70" s="46">
        <v>0</v>
      </c>
      <c r="D70" s="46">
        <f t="shared" si="21"/>
        <v>0</v>
      </c>
      <c r="E70" s="46">
        <v>0</v>
      </c>
      <c r="F70" s="46">
        <v>0</v>
      </c>
      <c r="G70" s="46">
        <f t="shared" si="22"/>
        <v>0</v>
      </c>
    </row>
    <row r="71" spans="1:7" x14ac:dyDescent="0.25">
      <c r="A71" s="58" t="s">
        <v>425</v>
      </c>
      <c r="B71" s="46">
        <f>SUM(B72:B75)</f>
        <v>0</v>
      </c>
      <c r="C71" s="46">
        <f t="shared" ref="C71:G71" si="23">SUM(C72:C75)</f>
        <v>0</v>
      </c>
      <c r="D71" s="46">
        <f t="shared" si="23"/>
        <v>0</v>
      </c>
      <c r="E71" s="46">
        <f t="shared" si="23"/>
        <v>0</v>
      </c>
      <c r="F71" s="46">
        <f t="shared" si="23"/>
        <v>0</v>
      </c>
      <c r="G71" s="46">
        <f t="shared" si="23"/>
        <v>0</v>
      </c>
    </row>
    <row r="72" spans="1:7" x14ac:dyDescent="0.25">
      <c r="A72" s="79" t="s">
        <v>426</v>
      </c>
      <c r="B72" s="46">
        <v>0</v>
      </c>
      <c r="C72" s="46">
        <v>0</v>
      </c>
      <c r="D72" s="46">
        <f t="shared" ref="D72:D75" si="24">B72+C72</f>
        <v>0</v>
      </c>
      <c r="E72" s="46">
        <v>0</v>
      </c>
      <c r="F72" s="46">
        <v>0</v>
      </c>
      <c r="G72" s="46">
        <f t="shared" ref="G72:G75" si="25">D72-E72</f>
        <v>0</v>
      </c>
    </row>
    <row r="73" spans="1:7" ht="30" x14ac:dyDescent="0.25">
      <c r="A73" s="79" t="s">
        <v>427</v>
      </c>
      <c r="B73" s="46">
        <v>0</v>
      </c>
      <c r="C73" s="46">
        <v>0</v>
      </c>
      <c r="D73" s="46">
        <f t="shared" si="24"/>
        <v>0</v>
      </c>
      <c r="E73" s="46">
        <v>0</v>
      </c>
      <c r="F73" s="46">
        <v>0</v>
      </c>
      <c r="G73" s="46">
        <f t="shared" si="25"/>
        <v>0</v>
      </c>
    </row>
    <row r="74" spans="1:7" x14ac:dyDescent="0.25">
      <c r="A74" s="79" t="s">
        <v>428</v>
      </c>
      <c r="B74" s="46">
        <v>0</v>
      </c>
      <c r="C74" s="46">
        <v>0</v>
      </c>
      <c r="D74" s="46">
        <f t="shared" si="24"/>
        <v>0</v>
      </c>
      <c r="E74" s="46">
        <v>0</v>
      </c>
      <c r="F74" s="46">
        <v>0</v>
      </c>
      <c r="G74" s="46">
        <f t="shared" si="25"/>
        <v>0</v>
      </c>
    </row>
    <row r="75" spans="1:7" x14ac:dyDescent="0.25">
      <c r="A75" s="79" t="s">
        <v>429</v>
      </c>
      <c r="B75" s="46">
        <v>0</v>
      </c>
      <c r="C75" s="46">
        <v>0</v>
      </c>
      <c r="D75" s="46">
        <f t="shared" si="24"/>
        <v>0</v>
      </c>
      <c r="E75" s="46">
        <v>0</v>
      </c>
      <c r="F75" s="46">
        <v>0</v>
      </c>
      <c r="G75" s="46">
        <f t="shared" si="25"/>
        <v>0</v>
      </c>
    </row>
    <row r="76" spans="1:7" x14ac:dyDescent="0.25">
      <c r="A76" s="3" t="s">
        <v>379</v>
      </c>
      <c r="B76" s="48">
        <f>B9+B43</f>
        <v>731985912</v>
      </c>
      <c r="C76" s="48">
        <f t="shared" ref="C76:G76" si="26">C9+C43</f>
        <v>30922127.330000002</v>
      </c>
      <c r="D76" s="48">
        <f t="shared" si="26"/>
        <v>762908039.33000004</v>
      </c>
      <c r="E76" s="48">
        <f t="shared" si="26"/>
        <v>748376466.35000014</v>
      </c>
      <c r="F76" s="48">
        <f t="shared" si="26"/>
        <v>733396864.20000017</v>
      </c>
      <c r="G76" s="48">
        <f t="shared" si="26"/>
        <v>14531572.9799999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00"/>
    </row>
    <row r="9" spans="1:7" ht="15.75" customHeight="1" x14ac:dyDescent="0.25">
      <c r="A9" s="26" t="s">
        <v>434</v>
      </c>
      <c r="B9" s="115">
        <f>B10+B11+B12+B15+B16+B19</f>
        <v>524032451</v>
      </c>
      <c r="C9" s="115">
        <f t="shared" ref="C9:G9" si="0">C10+C11+C12+C15+C16+C19</f>
        <v>6241815.5700000003</v>
      </c>
      <c r="D9" s="115">
        <f t="shared" si="0"/>
        <v>530274266.56999999</v>
      </c>
      <c r="E9" s="115">
        <f t="shared" si="0"/>
        <v>528582539.18000001</v>
      </c>
      <c r="F9" s="115">
        <f t="shared" si="0"/>
        <v>519023321.10000002</v>
      </c>
      <c r="G9" s="115">
        <f t="shared" si="0"/>
        <v>1691727.3899999857</v>
      </c>
    </row>
    <row r="10" spans="1:7" x14ac:dyDescent="0.25">
      <c r="A10" s="57" t="s">
        <v>435</v>
      </c>
      <c r="B10" s="74">
        <v>524032451</v>
      </c>
      <c r="C10" s="74">
        <v>6241815.5700000003</v>
      </c>
      <c r="D10" s="74">
        <f>B10+C10</f>
        <v>530274266.56999999</v>
      </c>
      <c r="E10" s="74">
        <v>528582539.18000001</v>
      </c>
      <c r="F10" s="74">
        <v>519023321.10000002</v>
      </c>
      <c r="G10" s="75">
        <f>D10-E10</f>
        <v>1691727.3899999857</v>
      </c>
    </row>
    <row r="11" spans="1:7" ht="15.75" customHeight="1" x14ac:dyDescent="0.25">
      <c r="A11" s="57" t="s">
        <v>436</v>
      </c>
      <c r="B11" s="75">
        <v>0</v>
      </c>
      <c r="C11" s="75">
        <v>0</v>
      </c>
      <c r="D11" s="75">
        <f>B11+C11</f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57" t="s">
        <v>437</v>
      </c>
      <c r="B12" s="75">
        <f>B13+B14</f>
        <v>0</v>
      </c>
      <c r="C12" s="75">
        <f t="shared" ref="C12:G12" si="1">C13+C14</f>
        <v>0</v>
      </c>
      <c r="D12" s="75">
        <f t="shared" si="1"/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</row>
    <row r="13" spans="1:7" x14ac:dyDescent="0.25">
      <c r="A13" s="76" t="s">
        <v>438</v>
      </c>
      <c r="B13" s="75">
        <v>0</v>
      </c>
      <c r="C13" s="75">
        <v>0</v>
      </c>
      <c r="D13" s="75">
        <f>B13+C13</f>
        <v>0</v>
      </c>
      <c r="E13" s="75">
        <v>0</v>
      </c>
      <c r="F13" s="75">
        <v>0</v>
      </c>
      <c r="G13" s="75">
        <f>D13-E13</f>
        <v>0</v>
      </c>
    </row>
    <row r="14" spans="1:7" x14ac:dyDescent="0.25">
      <c r="A14" s="76" t="s">
        <v>439</v>
      </c>
      <c r="B14" s="75">
        <v>0</v>
      </c>
      <c r="C14" s="75">
        <v>0</v>
      </c>
      <c r="D14" s="75">
        <f>B14+C14</f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57" t="s">
        <v>440</v>
      </c>
      <c r="B15" s="75">
        <v>0</v>
      </c>
      <c r="C15" s="75">
        <v>0</v>
      </c>
      <c r="D15" s="75">
        <f>B15+C15</f>
        <v>0</v>
      </c>
      <c r="E15" s="75">
        <v>0</v>
      </c>
      <c r="F15" s="75">
        <v>0</v>
      </c>
      <c r="G15" s="75">
        <f>D15-E15</f>
        <v>0</v>
      </c>
    </row>
    <row r="16" spans="1:7" ht="30" x14ac:dyDescent="0.25">
      <c r="A16" s="58" t="s">
        <v>441</v>
      </c>
      <c r="B16" s="75">
        <f>B17+B18</f>
        <v>0</v>
      </c>
      <c r="C16" s="75">
        <f t="shared" ref="C16:G16" si="2">C17+C18</f>
        <v>0</v>
      </c>
      <c r="D16" s="75">
        <f t="shared" si="2"/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</row>
    <row r="17" spans="1:7" x14ac:dyDescent="0.25">
      <c r="A17" s="76" t="s">
        <v>442</v>
      </c>
      <c r="B17" s="75">
        <v>0</v>
      </c>
      <c r="C17" s="75">
        <v>0</v>
      </c>
      <c r="D17" s="75">
        <f>B17+C17</f>
        <v>0</v>
      </c>
      <c r="E17" s="75">
        <v>0</v>
      </c>
      <c r="F17" s="75">
        <v>0</v>
      </c>
      <c r="G17" s="75">
        <f>D17-E17</f>
        <v>0</v>
      </c>
    </row>
    <row r="18" spans="1:7" x14ac:dyDescent="0.25">
      <c r="A18" s="76" t="s">
        <v>443</v>
      </c>
      <c r="B18" s="75">
        <v>0</v>
      </c>
      <c r="C18" s="75">
        <v>0</v>
      </c>
      <c r="D18" s="75">
        <f>B18+C18</f>
        <v>0</v>
      </c>
      <c r="E18" s="75">
        <v>0</v>
      </c>
      <c r="F18" s="75">
        <v>0</v>
      </c>
      <c r="G18" s="75">
        <f>D18-E18</f>
        <v>0</v>
      </c>
    </row>
    <row r="19" spans="1:7" x14ac:dyDescent="0.25">
      <c r="A19" s="57" t="s">
        <v>444</v>
      </c>
      <c r="B19" s="75">
        <v>0</v>
      </c>
      <c r="C19" s="75">
        <v>0</v>
      </c>
      <c r="D19" s="75">
        <f>B19+C19</f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445</v>
      </c>
      <c r="B21" s="115">
        <f>B22+B23+B24+B27+B28+B31</f>
        <v>0</v>
      </c>
      <c r="C21" s="115">
        <f t="shared" ref="C21:G21" si="3">C22+C23+C24+C27+C28+C31</f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0</v>
      </c>
    </row>
    <row r="22" spans="1:7" x14ac:dyDescent="0.25">
      <c r="A22" s="57" t="s">
        <v>435</v>
      </c>
      <c r="B22" s="74">
        <v>0</v>
      </c>
      <c r="C22" s="74">
        <v>0</v>
      </c>
      <c r="D22" s="74">
        <f>B22+C22</f>
        <v>0</v>
      </c>
      <c r="E22" s="74">
        <v>0</v>
      </c>
      <c r="F22" s="74">
        <v>0</v>
      </c>
      <c r="G22" s="75">
        <f>D22-E22</f>
        <v>0</v>
      </c>
    </row>
    <row r="23" spans="1:7" x14ac:dyDescent="0.25">
      <c r="A23" s="57" t="s">
        <v>436</v>
      </c>
      <c r="B23" s="75">
        <v>0</v>
      </c>
      <c r="C23" s="75">
        <v>0</v>
      </c>
      <c r="D23" s="75">
        <f>B23+C23</f>
        <v>0</v>
      </c>
      <c r="E23" s="75">
        <v>0</v>
      </c>
      <c r="F23" s="75">
        <v>0</v>
      </c>
      <c r="G23" s="75">
        <f>D23-E23</f>
        <v>0</v>
      </c>
    </row>
    <row r="24" spans="1:7" x14ac:dyDescent="0.25">
      <c r="A24" s="57" t="s">
        <v>437</v>
      </c>
      <c r="B24" s="75">
        <f>B25+B26</f>
        <v>0</v>
      </c>
      <c r="C24" s="75">
        <f>C25+C26</f>
        <v>0</v>
      </c>
      <c r="D24" s="75">
        <f>D25+D26</f>
        <v>0</v>
      </c>
      <c r="E24" s="75">
        <f t="shared" ref="E24:G24" si="4">E25+E26</f>
        <v>0</v>
      </c>
      <c r="F24" s="75">
        <f t="shared" si="4"/>
        <v>0</v>
      </c>
      <c r="G24" s="75">
        <f t="shared" si="4"/>
        <v>0</v>
      </c>
    </row>
    <row r="25" spans="1:7" x14ac:dyDescent="0.25">
      <c r="A25" s="76" t="s">
        <v>438</v>
      </c>
      <c r="B25" s="75">
        <v>0</v>
      </c>
      <c r="C25" s="75">
        <v>0</v>
      </c>
      <c r="D25" s="75">
        <f>B25+C25</f>
        <v>0</v>
      </c>
      <c r="E25" s="75">
        <v>0</v>
      </c>
      <c r="F25" s="75">
        <v>0</v>
      </c>
      <c r="G25" s="75">
        <f>D25-E25</f>
        <v>0</v>
      </c>
    </row>
    <row r="26" spans="1:7" x14ac:dyDescent="0.25">
      <c r="A26" s="76" t="s">
        <v>439</v>
      </c>
      <c r="B26" s="75">
        <v>0</v>
      </c>
      <c r="C26" s="75">
        <v>0</v>
      </c>
      <c r="D26" s="75">
        <f>B26+C26</f>
        <v>0</v>
      </c>
      <c r="E26" s="75">
        <v>0</v>
      </c>
      <c r="F26" s="75">
        <v>0</v>
      </c>
      <c r="G26" s="75">
        <f>D26-E26</f>
        <v>0</v>
      </c>
    </row>
    <row r="27" spans="1:7" x14ac:dyDescent="0.25">
      <c r="A27" s="57" t="s">
        <v>440</v>
      </c>
      <c r="B27" s="75">
        <v>0</v>
      </c>
      <c r="C27" s="75">
        <v>0</v>
      </c>
      <c r="D27" s="75">
        <f>B27+C27</f>
        <v>0</v>
      </c>
      <c r="E27" s="75">
        <v>0</v>
      </c>
      <c r="F27" s="75">
        <v>0</v>
      </c>
      <c r="G27" s="75">
        <f>D27-E27</f>
        <v>0</v>
      </c>
    </row>
    <row r="28" spans="1:7" ht="30" x14ac:dyDescent="0.25">
      <c r="A28" s="58" t="s">
        <v>441</v>
      </c>
      <c r="B28" s="75">
        <f>B29+B30</f>
        <v>0</v>
      </c>
      <c r="C28" s="75">
        <f t="shared" ref="C28:G28" si="5">C29+C30</f>
        <v>0</v>
      </c>
      <c r="D28" s="75">
        <f t="shared" si="5"/>
        <v>0</v>
      </c>
      <c r="E28" s="75">
        <f t="shared" si="5"/>
        <v>0</v>
      </c>
      <c r="F28" s="75">
        <f t="shared" si="5"/>
        <v>0</v>
      </c>
      <c r="G28" s="75">
        <f t="shared" si="5"/>
        <v>0</v>
      </c>
    </row>
    <row r="29" spans="1:7" x14ac:dyDescent="0.25">
      <c r="A29" s="76" t="s">
        <v>442</v>
      </c>
      <c r="B29" s="75">
        <v>0</v>
      </c>
      <c r="C29" s="75">
        <v>0</v>
      </c>
      <c r="D29" s="75">
        <f>B29+C29</f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76" t="s">
        <v>443</v>
      </c>
      <c r="B30" s="75">
        <v>0</v>
      </c>
      <c r="C30" s="75">
        <v>0</v>
      </c>
      <c r="D30" s="75">
        <f>B30+C30</f>
        <v>0</v>
      </c>
      <c r="E30" s="75">
        <v>0</v>
      </c>
      <c r="F30" s="75">
        <v>0</v>
      </c>
      <c r="G30" s="75">
        <f>D30-E30</f>
        <v>0</v>
      </c>
    </row>
    <row r="31" spans="1:7" x14ac:dyDescent="0.25">
      <c r="A31" s="57" t="s">
        <v>444</v>
      </c>
      <c r="B31" s="75">
        <v>0</v>
      </c>
      <c r="C31" s="75">
        <v>0</v>
      </c>
      <c r="D31" s="75">
        <f>B31+C31</f>
        <v>0</v>
      </c>
      <c r="E31" s="75">
        <v>0</v>
      </c>
      <c r="F31" s="75">
        <v>0</v>
      </c>
      <c r="G31" s="75">
        <f>D31-E31</f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446</v>
      </c>
      <c r="B33" s="115">
        <f>B9+B21</f>
        <v>524032451</v>
      </c>
      <c r="C33" s="115">
        <f t="shared" ref="C33:G33" si="6">C9+C21</f>
        <v>6241815.5700000003</v>
      </c>
      <c r="D33" s="115">
        <f t="shared" si="6"/>
        <v>530274266.56999999</v>
      </c>
      <c r="E33" s="115">
        <f t="shared" si="6"/>
        <v>528582539.18000001</v>
      </c>
      <c r="F33" s="115">
        <f t="shared" si="6"/>
        <v>519023321.10000002</v>
      </c>
      <c r="G33" s="115">
        <f t="shared" si="6"/>
        <v>1691727.3899999857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 </vt:lpstr>
      <vt:lpstr>Formato 7 b)</vt:lpstr>
      <vt:lpstr>Formato 7 c) 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2025-01-25T03:01:51Z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