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amarripa\Documents\Dir Contabilidad\1_Dirección Conta\25_Armonización Contable\2024\4to Trim\05_LDF\"/>
    </mc:Choice>
  </mc:AlternateContent>
  <xr:revisionPtr revIDLastSave="0" documentId="13_ncr:1_{E4B7DB0E-3B7E-4AD1-9DB4-510FE6BE41B8}" xr6:coauthVersionLast="47" xr6:coauthVersionMax="47" xr10:uidLastSave="{00000000-0000-0000-0000-000000000000}"/>
  <bookViews>
    <workbookView xWindow="-120" yWindow="-120" windowWidth="29040" windowHeight="15720" tabRatio="805" firstSheet="4" activeTab="4" xr2:uid="{0997056E-72B7-4668-9232-7594B3306523}"/>
  </bookViews>
  <sheets>
    <sheet name="Formato 1" sheetId="2" state="hidden" r:id="rId1"/>
    <sheet name="Formato 2" sheetId="3" state="hidden" r:id="rId2"/>
    <sheet name="Formato 3" sheetId="4" state="hidden" r:id="rId3"/>
    <sheet name="Formato 4" sheetId="5" state="hidden" r:id="rId4"/>
    <sheet name="Formato 5" sheetId="6" r:id="rId5"/>
    <sheet name="Formato 6 a)" sheetId="7" state="hidden" r:id="rId6"/>
    <sheet name="Formato 6 b)" sheetId="8" state="hidden" r:id="rId7"/>
    <sheet name="Formato 6 c)" sheetId="9" state="hidden" r:id="rId8"/>
    <sheet name="Formato 6 d)" sheetId="10" state="hidden" r:id="rId9"/>
    <sheet name="Formato 7 a) " sheetId="27" state="hidden" r:id="rId10"/>
    <sheet name="Formato 7 b)" sheetId="19" state="hidden" r:id="rId11"/>
    <sheet name="Formato 7 c) " sheetId="26" state="hidden" r:id="rId12"/>
    <sheet name="Formato 7 d)" sheetId="22" state="hidden" r:id="rId13"/>
    <sheet name="Formato 8" sheetId="25" state="hidden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  <externalReference r:id="rId22"/>
    <externalReference r:id="rId23"/>
  </externalReferences>
  <definedNames>
    <definedName name="BC_2013" localSheetId="9">'[1]001'!$D$3:$D$208</definedName>
    <definedName name="BC_2013">'[2]001'!$D$3:$D$208</definedName>
    <definedName name="bc_2014" localSheetId="9">'[1]001'!$G$3:$G$208</definedName>
    <definedName name="bc_2014">'[2]001'!$G$3:$G$208</definedName>
    <definedName name="bc_2015" localSheetId="9">'[1]001'!$J$3:$J$208</definedName>
    <definedName name="bc_2015">'[2]001'!$J$3:$J$208</definedName>
    <definedName name="bc_2015a" localSheetId="9">'[1]001'!$I$3:$I$208</definedName>
    <definedName name="bc_2015a">'[2]001'!$I$3:$I$208</definedName>
    <definedName name="bc_2015c" localSheetId="9">'[1]001'!$H$3:$H$208</definedName>
    <definedName name="bc_2015c">'[2]001'!$H$3:$H$208</definedName>
    <definedName name="bc_2016" localSheetId="9">'[1]001'!$M$3:$M$208</definedName>
    <definedName name="bc_2016">'[2]001'!$M$3:$M$208</definedName>
    <definedName name="bc_2016a" localSheetId="9">'[1]001'!$L$3:$L$208</definedName>
    <definedName name="bc_2016a">'[2]001'!$L$3:$L$208</definedName>
    <definedName name="bc_2016c" localSheetId="9">'[1]001'!$K$3:$K$208</definedName>
    <definedName name="bc_2016c">'[2]001'!$K$3:$K$208</definedName>
    <definedName name="ENTE_PUBLICO">'[3]Info General'!$C$6</definedName>
    <definedName name="PE_A">[2]!PE[Aprobado]</definedName>
    <definedName name="PE_C">[2]!PE[Comprometido]</definedName>
    <definedName name="PE_CA">[2]!PE[CA]</definedName>
    <definedName name="PE_CFF">[2]!PE[CFF]</definedName>
    <definedName name="PE_CFG">[2]!PE[CFG]</definedName>
    <definedName name="PE_COG">[2]!PE[COG]</definedName>
    <definedName name="PE_CP">[2]!PE[CP]</definedName>
    <definedName name="PE_CTG">[2]!PE[CTG]</definedName>
    <definedName name="PE_D">[2]!PE[Devengado]</definedName>
    <definedName name="PE_E">[2]!PE[Ejercido]</definedName>
    <definedName name="PE_M">[2]!PE[Amp/Red]</definedName>
    <definedName name="PE_P">[2]!PE[Pagado]</definedName>
    <definedName name="PE_py">[2]!PE[PY]</definedName>
    <definedName name="pi_ce">[2]!PI[CE]</definedName>
    <definedName name="pi_cff">[2]!PI[CFF]</definedName>
    <definedName name="pi_cri">[2]!PI[CRI]</definedName>
    <definedName name="pi_d">[2]!PI[Devengado]</definedName>
    <definedName name="pi_e">[2]!PI[Estimado]</definedName>
    <definedName name="pi_m">[2]!PI[Amp/Red]</definedName>
    <definedName name="pi_r">[2]!PI[Recaudado]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7" l="1"/>
  <c r="F28" i="27"/>
  <c r="E28" i="27"/>
  <c r="D28" i="27"/>
  <c r="C28" i="27"/>
  <c r="B28" i="27"/>
  <c r="G21" i="27"/>
  <c r="F21" i="27"/>
  <c r="E21" i="27"/>
  <c r="D21" i="27"/>
  <c r="C21" i="27"/>
  <c r="B21" i="27"/>
  <c r="C17" i="27"/>
  <c r="D17" i="27" s="1"/>
  <c r="E17" i="27" s="1"/>
  <c r="F17" i="27" s="1"/>
  <c r="G17" i="27" s="1"/>
  <c r="C14" i="27"/>
  <c r="D14" i="27" s="1"/>
  <c r="E14" i="27" s="1"/>
  <c r="F14" i="27" s="1"/>
  <c r="G14" i="27" s="1"/>
  <c r="C12" i="27"/>
  <c r="B7" i="27"/>
  <c r="A2" i="27"/>
  <c r="C7" i="27" l="1"/>
  <c r="C31" i="27" s="1"/>
  <c r="B31" i="27"/>
  <c r="D12" i="27"/>
  <c r="D7" i="27" l="1"/>
  <c r="D31" i="27" s="1"/>
  <c r="E12" i="27"/>
  <c r="E7" i="27" l="1"/>
  <c r="E31" i="27" s="1"/>
  <c r="F12" i="27"/>
  <c r="G35" i="26"/>
  <c r="F35" i="26"/>
  <c r="E35" i="26"/>
  <c r="D35" i="26"/>
  <c r="C35" i="26"/>
  <c r="B35" i="26"/>
  <c r="G27" i="26"/>
  <c r="F27" i="26"/>
  <c r="E27" i="26"/>
  <c r="D27" i="26"/>
  <c r="C27" i="26"/>
  <c r="B27" i="26"/>
  <c r="G20" i="26"/>
  <c r="F20" i="26"/>
  <c r="E20" i="26"/>
  <c r="D20" i="26"/>
  <c r="C20" i="26"/>
  <c r="B20" i="26"/>
  <c r="G6" i="26"/>
  <c r="F6" i="26"/>
  <c r="E6" i="26"/>
  <c r="D6" i="26"/>
  <c r="C6" i="26"/>
  <c r="B6" i="26"/>
  <c r="A2" i="26"/>
  <c r="B11" i="22"/>
  <c r="B9" i="22"/>
  <c r="B7" i="22"/>
  <c r="C14" i="19"/>
  <c r="D14" i="19" s="1"/>
  <c r="E14" i="19" s="1"/>
  <c r="F14" i="19" s="1"/>
  <c r="G14" i="19" s="1"/>
  <c r="B14" i="19"/>
  <c r="C16" i="19"/>
  <c r="D16" i="19" s="1"/>
  <c r="E16" i="19" s="1"/>
  <c r="F16" i="19" s="1"/>
  <c r="G16" i="19" s="1"/>
  <c r="F9" i="22"/>
  <c r="F7" i="22"/>
  <c r="C12" i="19"/>
  <c r="D12" i="19" s="1"/>
  <c r="E12" i="19" s="1"/>
  <c r="F12" i="19" s="1"/>
  <c r="G12" i="19" s="1"/>
  <c r="C11" i="19"/>
  <c r="D11" i="19" s="1"/>
  <c r="E11" i="19" s="1"/>
  <c r="F11" i="19" s="1"/>
  <c r="G11" i="19" s="1"/>
  <c r="C10" i="19"/>
  <c r="D10" i="19" s="1"/>
  <c r="E10" i="19" s="1"/>
  <c r="F10" i="19" s="1"/>
  <c r="G10" i="19" s="1"/>
  <c r="C9" i="19"/>
  <c r="D9" i="19" s="1"/>
  <c r="E9" i="19" s="1"/>
  <c r="F9" i="19" s="1"/>
  <c r="G9" i="19" s="1"/>
  <c r="C8" i="19"/>
  <c r="D8" i="19" s="1"/>
  <c r="E8" i="19" s="1"/>
  <c r="F8" i="19" s="1"/>
  <c r="G8" i="19" s="1"/>
  <c r="B30" i="26" l="1"/>
  <c r="C30" i="26"/>
  <c r="E30" i="26"/>
  <c r="D30" i="26"/>
  <c r="F30" i="26"/>
  <c r="G30" i="26"/>
  <c r="F7" i="27"/>
  <c r="F31" i="27" s="1"/>
  <c r="G12" i="27"/>
  <c r="G7" i="27" s="1"/>
  <c r="G31" i="27" s="1"/>
  <c r="G57" i="8"/>
  <c r="G56" i="8"/>
  <c r="F9" i="8"/>
  <c r="E9" i="8"/>
  <c r="D9" i="8"/>
  <c r="C9" i="8"/>
  <c r="B9" i="8"/>
  <c r="D31" i="10" l="1"/>
  <c r="G31" i="10" s="1"/>
  <c r="D30" i="10"/>
  <c r="G30" i="10" s="1"/>
  <c r="D29" i="10"/>
  <c r="G29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D15" i="10"/>
  <c r="G15" i="10" s="1"/>
  <c r="D14" i="10"/>
  <c r="G14" i="10" s="1"/>
  <c r="D13" i="10"/>
  <c r="G13" i="10" s="1"/>
  <c r="G12" i="10" s="1"/>
  <c r="F12" i="10"/>
  <c r="E12" i="10"/>
  <c r="D12" i="10"/>
  <c r="C12" i="10"/>
  <c r="B12" i="10"/>
  <c r="D11" i="10"/>
  <c r="G11" i="10" s="1"/>
  <c r="D10" i="10"/>
  <c r="G10" i="10" s="1"/>
  <c r="D75" i="9"/>
  <c r="G75" i="9" s="1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D53" i="9" s="1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F44" i="9"/>
  <c r="E44" i="9"/>
  <c r="C44" i="9"/>
  <c r="C43" i="9" s="1"/>
  <c r="B44" i="9"/>
  <c r="B43" i="9" s="1"/>
  <c r="D41" i="9"/>
  <c r="G41" i="9" s="1"/>
  <c r="D40" i="9"/>
  <c r="G40" i="9" s="1"/>
  <c r="D39" i="9"/>
  <c r="G39" i="9" s="1"/>
  <c r="D38" i="9"/>
  <c r="G38" i="9" s="1"/>
  <c r="F37" i="9"/>
  <c r="E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G28" i="9"/>
  <c r="D28" i="9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F10" i="9"/>
  <c r="E10" i="9"/>
  <c r="C10" i="9"/>
  <c r="B10" i="9"/>
  <c r="C9" i="9"/>
  <c r="B9" i="9"/>
  <c r="D68" i="8"/>
  <c r="G68" i="8" s="1"/>
  <c r="D67" i="8"/>
  <c r="G67" i="8" s="1"/>
  <c r="D66" i="8"/>
  <c r="G66" i="8" s="1"/>
  <c r="D65" i="8"/>
  <c r="G65" i="8" s="1"/>
  <c r="D64" i="8"/>
  <c r="G64" i="8" s="1"/>
  <c r="D63" i="8"/>
  <c r="G63" i="8" s="1"/>
  <c r="D62" i="8"/>
  <c r="G62" i="8" s="1"/>
  <c r="D61" i="8"/>
  <c r="G61" i="8" s="1"/>
  <c r="D60" i="8"/>
  <c r="G60" i="8" s="1"/>
  <c r="F59" i="8"/>
  <c r="E59" i="8"/>
  <c r="C59" i="8"/>
  <c r="B59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D157" i="7"/>
  <c r="G157" i="7" s="1"/>
  <c r="D156" i="7"/>
  <c r="G156" i="7" s="1"/>
  <c r="D155" i="7"/>
  <c r="D154" i="7"/>
  <c r="G154" i="7" s="1"/>
  <c r="D153" i="7"/>
  <c r="G153" i="7" s="1"/>
  <c r="D152" i="7"/>
  <c r="G152" i="7" s="1"/>
  <c r="D151" i="7"/>
  <c r="G151" i="7" s="1"/>
  <c r="F150" i="7"/>
  <c r="E150" i="7"/>
  <c r="C150" i="7"/>
  <c r="B150" i="7"/>
  <c r="D149" i="7"/>
  <c r="G149" i="7" s="1"/>
  <c r="D148" i="7"/>
  <c r="G148" i="7" s="1"/>
  <c r="D147" i="7"/>
  <c r="G147" i="7" s="1"/>
  <c r="F146" i="7"/>
  <c r="E146" i="7"/>
  <c r="D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D140" i="7"/>
  <c r="G140" i="7" s="1"/>
  <c r="D139" i="7"/>
  <c r="G139" i="7" s="1"/>
  <c r="D138" i="7"/>
  <c r="G138" i="7" s="1"/>
  <c r="F137" i="7"/>
  <c r="E137" i="7"/>
  <c r="C137" i="7"/>
  <c r="B137" i="7"/>
  <c r="D136" i="7"/>
  <c r="G136" i="7" s="1"/>
  <c r="D135" i="7"/>
  <c r="G135" i="7" s="1"/>
  <c r="D134" i="7"/>
  <c r="G134" i="7" s="1"/>
  <c r="F133" i="7"/>
  <c r="E133" i="7"/>
  <c r="D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D126" i="7"/>
  <c r="G126" i="7" s="1"/>
  <c r="D125" i="7"/>
  <c r="G125" i="7" s="1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G86" i="7" s="1"/>
  <c r="F85" i="7"/>
  <c r="E85" i="7"/>
  <c r="E84" i="7" s="1"/>
  <c r="C85" i="7"/>
  <c r="B85" i="7"/>
  <c r="F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F75" i="7"/>
  <c r="E75" i="7"/>
  <c r="C75" i="7"/>
  <c r="B75" i="7"/>
  <c r="D74" i="7"/>
  <c r="G74" i="7" s="1"/>
  <c r="D73" i="7"/>
  <c r="G73" i="7" s="1"/>
  <c r="D72" i="7"/>
  <c r="G72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F62" i="7"/>
  <c r="E62" i="7"/>
  <c r="C62" i="7"/>
  <c r="B62" i="7"/>
  <c r="B9" i="7" s="1"/>
  <c r="D61" i="7"/>
  <c r="G61" i="7" s="1"/>
  <c r="D60" i="7"/>
  <c r="G60" i="7" s="1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G9" i="10" l="1"/>
  <c r="G33" i="10" s="1"/>
  <c r="G28" i="10"/>
  <c r="D21" i="10"/>
  <c r="B9" i="10"/>
  <c r="B33" i="10" s="1"/>
  <c r="C9" i="10"/>
  <c r="F21" i="10"/>
  <c r="E9" i="10"/>
  <c r="F9" i="10"/>
  <c r="D28" i="10"/>
  <c r="E9" i="9"/>
  <c r="F9" i="9"/>
  <c r="E43" i="9"/>
  <c r="D10" i="9"/>
  <c r="F43" i="9"/>
  <c r="D19" i="9"/>
  <c r="G9" i="8"/>
  <c r="D150" i="7"/>
  <c r="C84" i="7"/>
  <c r="E9" i="7"/>
  <c r="E159" i="7" s="1"/>
  <c r="G71" i="7"/>
  <c r="G133" i="7"/>
  <c r="B84" i="7"/>
  <c r="D137" i="7"/>
  <c r="F9" i="7"/>
  <c r="F159" i="7" s="1"/>
  <c r="D123" i="7"/>
  <c r="C9" i="7"/>
  <c r="D9" i="10"/>
  <c r="D33" i="10" s="1"/>
  <c r="C69" i="8"/>
  <c r="B69" i="8"/>
  <c r="F69" i="8"/>
  <c r="E69" i="8"/>
  <c r="G62" i="7"/>
  <c r="G58" i="7"/>
  <c r="G18" i="7"/>
  <c r="D10" i="7"/>
  <c r="C33" i="10"/>
  <c r="E33" i="10"/>
  <c r="F33" i="10"/>
  <c r="G21" i="10"/>
  <c r="G27" i="9"/>
  <c r="G61" i="9"/>
  <c r="G44" i="9"/>
  <c r="G43" i="9" s="1"/>
  <c r="G37" i="9"/>
  <c r="B76" i="9"/>
  <c r="C76" i="9"/>
  <c r="G72" i="9"/>
  <c r="G71" i="9" s="1"/>
  <c r="D44" i="9"/>
  <c r="G20" i="9"/>
  <c r="G19" i="9" s="1"/>
  <c r="G11" i="9"/>
  <c r="G10" i="9" s="1"/>
  <c r="D27" i="9"/>
  <c r="D37" i="9"/>
  <c r="D61" i="9"/>
  <c r="G54" i="9"/>
  <c r="G53" i="9" s="1"/>
  <c r="G59" i="8"/>
  <c r="D59" i="8"/>
  <c r="G38" i="7"/>
  <c r="G48" i="7"/>
  <c r="G28" i="7"/>
  <c r="G75" i="7"/>
  <c r="B159" i="7"/>
  <c r="G93" i="7"/>
  <c r="C159" i="7"/>
  <c r="G85" i="7"/>
  <c r="G103" i="7"/>
  <c r="G146" i="7"/>
  <c r="G113" i="7"/>
  <c r="G127" i="7"/>
  <c r="G123" i="7" s="1"/>
  <c r="G155" i="7"/>
  <c r="G150" i="7" s="1"/>
  <c r="D103" i="7"/>
  <c r="D113" i="7"/>
  <c r="G11" i="7"/>
  <c r="G10" i="7" s="1"/>
  <c r="D75" i="7"/>
  <c r="D62" i="7"/>
  <c r="G141" i="7"/>
  <c r="G137" i="7" s="1"/>
  <c r="D93" i="7"/>
  <c r="D18" i="7"/>
  <c r="D38" i="7"/>
  <c r="D48" i="7"/>
  <c r="D58" i="7"/>
  <c r="D85" i="7"/>
  <c r="D71" i="7"/>
  <c r="D28" i="7"/>
  <c r="D9" i="9" l="1"/>
  <c r="G9" i="9"/>
  <c r="D43" i="9"/>
  <c r="F76" i="9"/>
  <c r="E76" i="9"/>
  <c r="D69" i="8"/>
  <c r="G69" i="8" s="1"/>
  <c r="G9" i="7"/>
  <c r="G159" i="7" s="1"/>
  <c r="D9" i="7"/>
  <c r="G76" i="9"/>
  <c r="D84" i="7"/>
  <c r="G84" i="7"/>
  <c r="D76" i="9" l="1"/>
  <c r="D159" i="7"/>
  <c r="A2" i="25" l="1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G18" i="19"/>
  <c r="F18" i="19"/>
  <c r="E18" i="19"/>
  <c r="D18" i="19"/>
  <c r="C18" i="19"/>
  <c r="B18" i="19"/>
  <c r="G7" i="19"/>
  <c r="F7" i="19"/>
  <c r="F29" i="19" s="1"/>
  <c r="E7" i="19"/>
  <c r="E29" i="19" s="1"/>
  <c r="D7" i="19"/>
  <c r="D29" i="19" s="1"/>
  <c r="C7" i="19"/>
  <c r="C29" i="19" s="1"/>
  <c r="B7" i="19"/>
  <c r="B29" i="19" s="1"/>
  <c r="A2" i="19"/>
  <c r="G29" i="19" l="1"/>
  <c r="E28" i="22"/>
  <c r="C28" i="22"/>
  <c r="G28" i="22"/>
  <c r="B28" i="22"/>
  <c r="D28" i="22"/>
  <c r="F28" i="22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F75" i="6"/>
  <c r="F67" i="6"/>
  <c r="F59" i="6"/>
  <c r="F54" i="6"/>
  <c r="F45" i="6"/>
  <c r="F37" i="6"/>
  <c r="F35" i="6"/>
  <c r="F41" i="6"/>
  <c r="E75" i="6"/>
  <c r="E67" i="6"/>
  <c r="E59" i="6"/>
  <c r="E54" i="6"/>
  <c r="E45" i="6"/>
  <c r="E37" i="6"/>
  <c r="E35" i="6"/>
  <c r="E41" i="6" s="1"/>
  <c r="D75" i="6"/>
  <c r="D67" i="6"/>
  <c r="D59" i="6"/>
  <c r="D54" i="6"/>
  <c r="D45" i="6"/>
  <c r="D37" i="6"/>
  <c r="D41" i="6" s="1"/>
  <c r="D3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C37" i="6"/>
  <c r="C41" i="6" s="1"/>
  <c r="C35" i="6"/>
  <c r="B75" i="6"/>
  <c r="B67" i="6"/>
  <c r="B59" i="6"/>
  <c r="B54" i="6"/>
  <c r="B45" i="6"/>
  <c r="B37" i="6"/>
  <c r="B3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C65" i="6" l="1"/>
  <c r="F65" i="6"/>
  <c r="E65" i="6"/>
  <c r="E70" i="6" s="1"/>
  <c r="C57" i="5"/>
  <c r="C59" i="5" s="1"/>
  <c r="F79" i="2"/>
  <c r="E47" i="2"/>
  <c r="E79" i="2"/>
  <c r="E59" i="2"/>
  <c r="E81" i="2" s="1"/>
  <c r="F47" i="2"/>
  <c r="F59" i="2" s="1"/>
  <c r="K20" i="4"/>
  <c r="E20" i="4"/>
  <c r="I20" i="4"/>
  <c r="B41" i="6"/>
  <c r="B70" i="6" s="1"/>
  <c r="B65" i="6"/>
  <c r="G54" i="6"/>
  <c r="D65" i="6"/>
  <c r="D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C70" i="6"/>
  <c r="F70" i="6"/>
  <c r="G45" i="6"/>
  <c r="G65" i="6" s="1"/>
  <c r="G41" i="6"/>
  <c r="G37" i="6"/>
  <c r="F81" i="2" l="1"/>
  <c r="G42" i="6"/>
  <c r="G70" i="6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<sst xmlns="http://schemas.openxmlformats.org/spreadsheetml/2006/main" count="1084" uniqueCount="660">
  <si>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</si>
  <si>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</si>
  <si>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</si>
  <si>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</si>
  <si>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</si>
  <si>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</si>
  <si>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</si>
  <si>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</si>
  <si>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</si>
  <si>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</si>
  <si>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</si>
  <si>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</si>
  <si>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</si>
  <si>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</si>
  <si>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</si>
  <si>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</si>
  <si>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</si>
  <si>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</si>
  <si>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</si>
  <si>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</si>
  <si>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</si>
  <si>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</si>
  <si>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</si>
  <si>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</si>
  <si>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</si>
  <si>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</si>
  <si>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</si>
  <si>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</si>
  <si>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</si>
  <si>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</si>
  <si>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</si>
  <si>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</si>
  <si>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</si>
  <si>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</si>
  <si>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</si>
  <si>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</si>
  <si>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</si>
  <si>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</si>
  <si>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</si>
  <si>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</si>
  <si>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</si>
  <si>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</si>
  <si>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</si>
  <si>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</si>
  <si>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</si>
  <si>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</si>
  <si>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</si>
  <si>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</si>
  <si>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</si>
  <si>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</si>
  <si>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</si>
  <si>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</si>
  <si>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</si>
  <si>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</si>
  <si>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</si>
  <si>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</si>
  <si>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</si>
  <si>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</si>
  <si>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</si>
  <si>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</si>
  <si>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</si>
  <si>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</si>
  <si>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</si>
  <si>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</si>
  <si>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</si>
  <si>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</si>
  <si>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</si>
  <si>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</si>
  <si>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</si>
  <si>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</si>
  <si>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</si>
  <si>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</si>
  <si>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</si>
  <si>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</si>
  <si>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</si>
  <si>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</si>
  <si>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</si>
  <si>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</si>
  <si>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</si>
  <si>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</si>
  <si>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</si>
  <si>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</si>
  <si>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</si>
  <si>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</si>
  <si>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</si>
  <si>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</si>
  <si>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</si>
  <si>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</si>
  <si>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</si>
  <si>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</si>
  <si>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</si>
  <si>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</si>
  <si>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</si>
  <si>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</si>
  <si>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</si>
  <si>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</si>
  <si>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</si>
  <si>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</si>
  <si>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</si>
  <si>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</si>
  <si>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</si>
  <si>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</si>
  <si>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</si>
  <si>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</si>
  <si>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</si>
  <si>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</si>
  <si>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</si>
  <si>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</si>
  <si>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</si>
  <si>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</si>
  <si>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</si>
  <si>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</si>
  <si>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</si>
  <si>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</si>
  <si>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</si>
  <si>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</si>
  <si>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</si>
  <si>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</si>
  <si>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</si>
  <si>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</si>
  <si>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</si>
  <si>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</si>
  <si>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</si>
  <si>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</si>
  <si>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</si>
  <si>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</si>
  <si>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</si>
  <si>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</si>
  <si>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</si>
  <si>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</si>
  <si>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</si>
  <si>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</si>
  <si>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</si>
  <si>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</si>
  <si>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</si>
  <si>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</si>
  <si>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</si>
  <si>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</si>
  <si>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</si>
  <si>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</si>
  <si>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</si>
  <si>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</si>
  <si>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</si>
  <si>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</si>
  <si>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</si>
  <si>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</si>
  <si>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</si>
  <si>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</si>
  <si>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</si>
  <si>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</si>
  <si>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</si>
  <si>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</si>
  <si>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</si>
  <si>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</si>
  <si>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</si>
  <si>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</si>
  <si>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</si>
  <si>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</si>
  <si>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</si>
  <si>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</si>
  <si>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</si>
  <si>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</si>
  <si>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</si>
  <si>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</si>
  <si>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</si>
  <si>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</si>
  <si>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</si>
  <si>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</si>
  <si>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</si>
  <si>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</si>
  <si>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</si>
  <si>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</si>
  <si>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</si>
  <si>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</si>
  <si>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</si>
  <si>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</si>
  <si>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</si>
  <si>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</si>
  <si>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</si>
  <si>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</si>
  <si>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</si>
  <si>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</si>
  <si>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</si>
  <si>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</si>
  <si>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</si>
  <si>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</si>
  <si>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</si>
  <si>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</si>
  <si>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</si>
  <si>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</si>
  <si>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</si>
  <si>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</si>
  <si>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</si>
  <si>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</si>
  <si>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</si>
  <si>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</si>
  <si>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</si>
  <si>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</si>
  <si>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</si>
  <si>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</si>
  <si>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</si>
  <si>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</si>
  <si>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</si>
  <si>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</si>
  <si>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</si>
  <si>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</si>
  <si>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</si>
  <si>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</si>
  <si>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</si>
  <si>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</si>
  <si>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</si>
  <si>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</si>
  <si>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</si>
  <si>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</si>
  <si>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</si>
  <si>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</si>
  <si>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</si>
  <si>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</si>
  <si>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</si>
  <si>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</si>
  <si>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</si>
  <si>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</si>
  <si>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</si>
  <si>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</si>
  <si>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</si>
  <si>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</si>
  <si>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</si>
  <si>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</si>
  <si>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</si>
  <si>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</si>
  <si>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</si>
  <si>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</si>
  <si>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</si>
  <si>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</si>
  <si>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</si>
  <si>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</si>
  <si>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</si>
  <si>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</si>
  <si>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</si>
  <si>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</si>
  <si>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</si>
  <si>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</si>
  <si>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</si>
  <si>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</si>
  <si>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</si>
  <si>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</si>
  <si>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</si>
  <si>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</si>
  <si>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</si>
  <si>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</si>
  <si>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</si>
  <si>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</si>
  <si>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</si>
  <si>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</si>
  <si>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</si>
  <si>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</si>
  <si>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</si>
  <si>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</si>
  <si>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</si>
  <si>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</si>
  <si>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</si>
  <si>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</si>
  <si>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</si>
  <si>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</si>
  <si>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</si>
  <si>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</si>
  <si>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</si>
  <si>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</si>
  <si>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</si>
  <si>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</si>
  <si>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</si>
  <si>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</si>
  <si>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</si>
  <si>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</si>
  <si>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</si>
  <si>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</si>
  <si>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</si>
  <si>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</si>
  <si>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</si>
  <si>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</si>
  <si>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</si>
  <si>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</si>
  <si>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</si>
  <si>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</si>
  <si>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</si>
  <si>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</si>
  <si>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</si>
  <si>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</si>
  <si>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</si>
  <si>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</si>
  <si>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</si>
  <si>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</si>
  <si>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</si>
  <si>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</si>
  <si>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</si>
  <si>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</si>
  <si>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</si>
  <si>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</si>
  <si>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</si>
  <si>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</si>
  <si>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</si>
  <si>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</si>
  <si>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</si>
  <si>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</si>
  <si>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</si>
  <si>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</si>
  <si>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</si>
  <si>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</si>
  <si>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</si>
  <si>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</si>
  <si>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</si>
  <si>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</si>
  <si>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</si>
  <si>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</si>
  <si>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</si>
  <si>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</si>
  <si>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</si>
  <si>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</si>
  <si>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</si>
  <si>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</si>
  <si>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</si>
  <si>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</si>
  <si>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</si>
  <si>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</si>
  <si>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</si>
  <si>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</si>
  <si>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</si>
  <si>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</si>
  <si>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</si>
  <si>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</si>
  <si>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</si>
  <si>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</si>
  <si>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</si>
  <si>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</si>
  <si>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</si>
  <si>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</si>
  <si>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</si>
  <si>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</si>
  <si>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</si>
  <si>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</si>
  <si>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</si>
  <si>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</si>
  <si>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</si>
  <si>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</si>
  <si>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</si>
  <si>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</si>
  <si>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</si>
  <si>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</si>
  <si>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</si>
  <si>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</si>
  <si>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</si>
  <si>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</si>
  <si>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</si>
  <si>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</si>
  <si>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</si>
  <si>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</si>
  <si>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</si>
  <si>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</si>
  <si>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</si>
  <si>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</si>
  <si>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</si>
  <si>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</si>
  <si>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</si>
  <si>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</si>
  <si>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</si>
  <si>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</si>
  <si>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</si>
  <si>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</si>
  <si>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</si>
  <si>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</si>
  <si>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</si>
  <si>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</si>
  <si>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</si>
  <si>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</si>
  <si>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</si>
  <si>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</si>
  <si>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</si>
  <si>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</si>
  <si>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</si>
  <si>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</si>
  <si>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</si>
  <si>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</si>
  <si>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</si>
  <si>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</si>
  <si>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</si>
  <si>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</si>
  <si>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</si>
  <si>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</si>
  <si>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</si>
  <si>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</si>
  <si>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</si>
  <si>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</si>
  <si>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</si>
  <si>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</si>
  <si>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</si>
  <si>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</si>
  <si>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</si>
  <si>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</si>
  <si>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</si>
  <si>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</si>
  <si>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</si>
  <si>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</si>
  <si>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</si>
  <si>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</si>
  <si>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</si>
  <si>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</si>
  <si>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</si>
  <si>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</si>
  <si>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</si>
  <si>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</si>
  <si>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</si>
  <si>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</si>
  <si>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</si>
  <si>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</si>
  <si>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</si>
  <si>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</si>
  <si>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</si>
  <si>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</si>
  <si>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</si>
  <si>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</si>
  <si>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</si>
  <si>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</si>
  <si>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</si>
  <si>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</si>
  <si>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</si>
  <si>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</si>
  <si>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</si>
  <si>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</si>
  <si>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</si>
  <si>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</si>
  <si>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</si>
  <si>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</si>
  <si>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</si>
  <si>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</si>
  <si>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</si>
  <si>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</si>
  <si>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</si>
  <si>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</si>
  <si>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</si>
  <si>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</si>
  <si>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</si>
  <si>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</si>
  <si>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</si>
  <si>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</si>
  <si>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</si>
  <si>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</si>
  <si>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</si>
  <si>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</si>
  <si>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</si>
  <si>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</si>
  <si>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</si>
  <si>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</si>
  <si>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</si>
  <si>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</si>
  <si>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</si>
  <si>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</si>
  <si>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</si>
  <si>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</si>
  <si>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</si>
  <si>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</si>
  <si>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</si>
  <si>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</si>
  <si>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</si>
  <si>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</si>
  <si>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</si>
  <si>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</si>
  <si>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</si>
  <si>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</si>
  <si>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</si>
  <si>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</si>
  <si>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</si>
  <si>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</si>
  <si>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</si>
  <si>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</si>
  <si>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</si>
  <si>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</si>
  <si>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</si>
  <si>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</si>
  <si>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</si>
  <si>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</si>
  <si>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</si>
  <si>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</si>
  <si>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</si>
  <si>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</si>
  <si>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</si>
  <si>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</si>
  <si>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</si>
  <si>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</si>
  <si>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</si>
  <si>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</si>
  <si>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</si>
  <si>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</si>
  <si>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</si>
  <si>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</si>
  <si>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</si>
  <si>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</si>
  <si>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</si>
  <si>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</si>
  <si>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</si>
  <si>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</si>
  <si>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</si>
  <si>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</si>
  <si>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</si>
  <si>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</si>
  <si>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</si>
  <si>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</si>
  <si>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</si>
  <si>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</si>
  <si>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</si>
  <si>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</si>
  <si>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</si>
  <si>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</si>
  <si>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</si>
  <si>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</si>
  <si>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</si>
  <si>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</si>
  <si>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</si>
  <si>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</si>
  <si>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</si>
  <si>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</si>
  <si>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</si>
  <si>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</si>
  <si>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</si>
  <si>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</si>
  <si>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</si>
  <si>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</si>
  <si>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</si>
  <si>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</si>
  <si>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</si>
  <si>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</si>
  <si>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</si>
  <si>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</si>
  <si>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</si>
  <si>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</si>
  <si>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</si>
  <si>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</si>
  <si>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</si>
  <si>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</si>
  <si>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</si>
  <si>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</si>
  <si>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</si>
  <si>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</si>
  <si>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</si>
  <si>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</si>
  <si>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</si>
  <si>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</si>
  <si>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</si>
  <si>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</si>
  <si>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</si>
  <si>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</si>
  <si>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</si>
  <si>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</si>
  <si>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</si>
  <si>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</si>
  <si>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</si>
  <si>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</si>
  <si>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</si>
  <si>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</si>
  <si>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</si>
  <si>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</si>
  <si>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</si>
  <si>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</si>
  <si>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</si>
  <si>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</si>
  <si>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</si>
  <si>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</si>
  <si>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</si>
  <si>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</si>
  <si>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</si>
  <si>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</si>
  <si>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</si>
  <si>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</si>
  <si>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</si>
  <si>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</si>
  <si>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</si>
  <si>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</si>
  <si>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</si>
  <si>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</si>
  <si>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</si>
  <si>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</si>
  <si>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</si>
  <si>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</si>
  <si>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</si>
  <si>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</si>
  <si>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</si>
  <si>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Poder Legislativo del Estado de Guanajuato (a)</t>
  </si>
  <si>
    <t>21112-C101 JUNTA DE GOB.Y COORDINACION POLITICA</t>
  </si>
  <si>
    <t>21112-C102 GRUPO PARLAMENTARIO DEL PAN</t>
  </si>
  <si>
    <t>21112-C103 GRUPO PARLAMENTARIO DEL PRI</t>
  </si>
  <si>
    <t>21112-C105 GRUPO PARLAMENTARIO DEL PVEM</t>
  </si>
  <si>
    <t>21112-C108 MESA DIRECTIVA</t>
  </si>
  <si>
    <t>21112-C110 GRUPO PARLAMENTARIO DEL MORENA</t>
  </si>
  <si>
    <t>21112-C112 SIN PARTIDO</t>
  </si>
  <si>
    <t>21112-C201 SECRETARÍA GENERAL</t>
  </si>
  <si>
    <t>21112-C203 DIRECCIÓN GENERAL DE ARCHIVOS</t>
  </si>
  <si>
    <t>21112-C206 INSTITUTO DE INVESTIGACIONES LEGISLATIVA</t>
  </si>
  <si>
    <t>21112-C208 DIRECCIÓN GENERAL DE ADMINISTRACIÓN</t>
  </si>
  <si>
    <t>21112-C215 DIRECCIÓN DE ASUNTOS JURÍDICOS</t>
  </si>
  <si>
    <t>21112-C218 DIR. DE PROC. LEG. Y DES. PARLAMENTARIO</t>
  </si>
  <si>
    <t>21112-C510 DESPACHO DEL AUDITOR SUPERIOR</t>
  </si>
  <si>
    <t>21112-C511 SECRETARÍA PARTICULAR</t>
  </si>
  <si>
    <t>21112-C520 SECRETARÍA TÉCNICA</t>
  </si>
  <si>
    <t>21112-C521 DIRECCIÓN DE PLANEACIÓN ESTRATÉGICA, INF</t>
  </si>
  <si>
    <t>21112-C522 DIRECCIÓN DE VINCULACIÓN, TRANSPARENCIA</t>
  </si>
  <si>
    <t>21112-C530 AUDITORÍA ESP DE CUMPLIMIENTO FINANCIERO</t>
  </si>
  <si>
    <t>21112-C531 DIR. DE A Y R DE CUENTA PÚBLICA ESTATAL</t>
  </si>
  <si>
    <t>21112-C532 DIR. DE A Y R DE CUENTA PÚBLICA MUNICIPA</t>
  </si>
  <si>
    <t>21112-C533 DIR. DE AUDITORÍA DE INFRAESTRUCTURA PÚB</t>
  </si>
  <si>
    <t>21112-C534 UNIDAD DE LABORATORIO DE OBRA PÚBLICA</t>
  </si>
  <si>
    <t>21112-C540 AUDITORÍA ESP DE EVALUACIÓN AL DESEPEÑO</t>
  </si>
  <si>
    <t>21112-C541 DIRECCIÓN DE AUDITORÍA DE DESEMPEÑO</t>
  </si>
  <si>
    <t>21112-C550 DIRECCIÓN GENERAL DE ASUNTOS JURÍDICOS</t>
  </si>
  <si>
    <t>21112-C551 DIRECCIÓN DE INVESTIGACIÓN</t>
  </si>
  <si>
    <t>21112-C552 DIRECCIÓN DE SUBSTANCIACIÓN</t>
  </si>
  <si>
    <t>21112-C553 DIR CONTENCIOSO Y PROCEDIMIENTOS LEGALES</t>
  </si>
  <si>
    <t>21112-C610 DIRECCIÓN GENERAL DE ADMINISTRACIÓN</t>
  </si>
  <si>
    <t>21112-C611 DIRECCIÓN DE ADMINISTRACIÓN Y FINANZAS</t>
  </si>
  <si>
    <t>21112-C612 DIRECCIÓN DE DESARROLLO INSTITUCIONAL</t>
  </si>
  <si>
    <t>21112-C613 DIRECCIÓN DE TECNOLOGÍAS DE LA INFORMACI</t>
  </si>
  <si>
    <t>21112-C614 UINDAD ARCHIVO CORRESPON Y NOTIFICACIÓN</t>
  </si>
  <si>
    <t>2026 (d)</t>
  </si>
  <si>
    <t>2027 (d)</t>
  </si>
  <si>
    <t>2028 (d)</t>
  </si>
  <si>
    <r>
      <t xml:space="preserve">2019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</si>
  <si>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</si>
  <si>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</si>
  <si>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Prestación Laboral</t>
  </si>
  <si>
    <t>Beneficio Definido</t>
  </si>
  <si>
    <t>ND</t>
  </si>
  <si>
    <t>Valuaciones Actuariales del Norte, S. C.</t>
  </si>
  <si>
    <t>NA</t>
  </si>
  <si>
    <t>Al 31 de Diciembre de 2023 y al 31 de Diciembre de 2024 (b)</t>
  </si>
  <si>
    <t>Del 1 de Enero al 31 de Diciembre de 2024 (b)</t>
  </si>
  <si>
    <t>21112-C104 REP. PARL. PARTIDO DE LA REV. DEMOCRATICA</t>
  </si>
  <si>
    <t>21112-C111 GRUPO PARL. PARTIDO MOV. CIUDADANO</t>
  </si>
  <si>
    <t>21112-C113 REP. PARLAMENTARIA PARTIDO DEL TRABAJO</t>
  </si>
  <si>
    <t>21112-C202 DIR GRAL SERV Y APOYO TEC. PARLAMENTARIO</t>
  </si>
  <si>
    <t>21112-C204 UNIDAD DE ESTUDIOS DE LAS FINANZAS PUBL.</t>
  </si>
  <si>
    <t>21112-C205 UNIDAD DE TRANSPARENCIA</t>
  </si>
  <si>
    <t>21112-C207 DIRECCIÓN DE GESTIÓN Y VINCULACIÓN SOC.</t>
  </si>
  <si>
    <t>21112-C209 DIRECCIÓN DE DESARROLLO INSTITUCIONAL</t>
  </si>
  <si>
    <t>21112-C210 DIRECCIÓN DE CONTABILIDAD</t>
  </si>
  <si>
    <t>21112-C211 DIRECCIÓN DE TECNOLOGIAS DE LA INFORMAC.</t>
  </si>
  <si>
    <t>21112-C212 DIR. CTRL DE BIENES, ADQ Y ALM Y SERV G.</t>
  </si>
  <si>
    <t>21112-C217 UNIDAD DE SEG. Y ANALISIS DE IMPACTO LEG</t>
  </si>
  <si>
    <t>21112-C221 DIRECCIÓN DE COMUNICACIÓN SOCIAL</t>
  </si>
  <si>
    <t>21112-C301 CONTRALORÍA INTERNA</t>
  </si>
  <si>
    <t>2029 (d)</t>
  </si>
  <si>
    <t>Año en Cuestión 2025
(de iniciativa de Ley) (c)</t>
  </si>
  <si>
    <t>2026(d)</t>
  </si>
  <si>
    <t>2030 (d)</t>
  </si>
  <si>
    <t>Año del Ejercicio Vigente 2024 (d)</t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</si>
  <si>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</si>
  <si>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</si>
  <si>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(PESOS)
(CIFRAS NOMINALES)</t>
  </si>
  <si>
    <r>
      <t xml:space="preserve">Año del Ejercicio Vigente 2024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</si>
  <si>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2030  (d)</t>
  </si>
  <si>
    <t>Monto pagado de la inversión al 31 de Diciembre de 2024 (k)</t>
  </si>
  <si>
    <t>Monto pagado de la inversión actualizado al 31 de Diciembre de 2024 (l)</t>
  </si>
  <si>
    <t>Saldo pendiente por pagar de la inversión al 31 de Diciembre de 2024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</si>
</sst>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0.000"/>
    <numFmt numFmtId="166" formatCode="#,##0.0"/>
    <numFmt numFmtId="167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166" fontId="0" fillId="0" borderId="14" xfId="0" applyNumberFormat="1" applyBorder="1" applyAlignment="1" applyProtection="1">
      <alignment horizontal="right" vertical="top"/>
      <protection locked="0"/>
    </xf>
    <xf numFmtId="4" fontId="0" fillId="0" borderId="14" xfId="0" applyNumberFormat="1" applyBorder="1" applyAlignment="1" applyProtection="1">
      <alignment horizontal="right" vertical="center"/>
      <protection locked="0"/>
    </xf>
    <xf numFmtId="10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0" fillId="0" borderId="14" xfId="0" applyBorder="1" applyAlignment="1">
      <alignment horizontal="center" wrapText="1"/>
    </xf>
    <xf numFmtId="0" fontId="0" fillId="0" borderId="8" xfId="0" applyBorder="1" applyAlignment="1" applyProtection="1">
      <alignment horizontal="right" vertical="top"/>
      <protection locked="0"/>
    </xf>
    <xf numFmtId="2" fontId="0" fillId="0" borderId="14" xfId="0" applyNumberFormat="1" applyBorder="1" applyAlignment="1" applyProtection="1">
      <alignment horizontal="right" vertical="top"/>
      <protection locked="0"/>
    </xf>
    <xf numFmtId="2" fontId="2" fillId="0" borderId="14" xfId="0" applyNumberFormat="1" applyFont="1" applyBorder="1" applyAlignment="1" applyProtection="1">
      <alignment horizontal="right" vertical="center"/>
      <protection locked="0"/>
    </xf>
    <xf numFmtId="43" fontId="0" fillId="0" borderId="14" xfId="1" applyFont="1" applyBorder="1"/>
    <xf numFmtId="43" fontId="0" fillId="0" borderId="14" xfId="1" applyFont="1" applyBorder="1" applyAlignment="1" applyProtection="1">
      <alignment horizontal="right" vertical="top"/>
      <protection locked="0"/>
    </xf>
    <xf numFmtId="167" fontId="0" fillId="0" borderId="14" xfId="1" applyNumberFormat="1" applyFont="1" applyBorder="1"/>
    <xf numFmtId="167" fontId="0" fillId="0" borderId="14" xfId="1" applyNumberFormat="1" applyFont="1" applyBorder="1" applyAlignment="1"/>
    <xf numFmtId="43" fontId="0" fillId="0" borderId="14" xfId="1" applyFont="1" applyBorder="1" applyAlignment="1" applyProtection="1">
      <alignment vertical="top"/>
      <protection locked="0"/>
    </xf>
    <xf numFmtId="4" fontId="0" fillId="0" borderId="14" xfId="0" applyNumberFormat="1" applyBorder="1" applyAlignment="1" applyProtection="1">
      <alignment vertical="top"/>
      <protection locked="0"/>
    </xf>
    <xf numFmtId="3" fontId="0" fillId="0" borderId="14" xfId="0" applyNumberFormat="1" applyBorder="1" applyAlignment="1" applyProtection="1">
      <alignment vertical="top"/>
      <protection locked="0"/>
    </xf>
    <xf numFmtId="2" fontId="0" fillId="0" borderId="14" xfId="0" applyNumberFormat="1" applyBorder="1" applyAlignment="1" applyProtection="1">
      <alignment vertical="top"/>
      <protection locked="0"/>
    </xf>
    <xf numFmtId="10" fontId="0" fillId="0" borderId="14" xfId="4" applyNumberFormat="1" applyFont="1" applyBorder="1" applyAlignment="1" applyProtection="1">
      <alignment vertical="center"/>
      <protection locked="0"/>
    </xf>
    <xf numFmtId="43" fontId="0" fillId="0" borderId="14" xfId="1" applyFont="1" applyBorder="1" applyAlignment="1"/>
    <xf numFmtId="10" fontId="0" fillId="0" borderId="14" xfId="4" applyNumberFormat="1" applyFont="1" applyBorder="1" applyAlignment="1"/>
    <xf numFmtId="0" fontId="0" fillId="0" borderId="14" xfId="0" applyBorder="1" applyAlignment="1">
      <alignment horizontal="right" wrapText="1"/>
    </xf>
    <xf numFmtId="2" fontId="0" fillId="0" borderId="14" xfId="1" applyNumberFormat="1" applyFont="1" applyFill="1" applyBorder="1" applyAlignment="1">
      <alignment vertical="center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2" xfId="5" xr:uid="{BCAD43A9-3696-4057-B292-FFBEC8CEDA70}"/>
    <cellStyle name="Millares 3" xfId="6" xr:uid="{7CF327A9-B508-493E-914C-0F222441AD54}"/>
    <cellStyle name="Millares 4" xfId="7" xr:uid="{F0F56FFE-41F4-4C25-8BE4-3B53BCC49E51}"/>
    <cellStyle name="Millares 5" xfId="8" xr:uid="{4B82F04A-6D90-4F9E-8D0F-AB6ACBBFD37A}"/>
    <cellStyle name="Millares 6" xfId="9" xr:uid="{9534B67C-9D48-4073-98CD-09B99A7CC44B}"/>
    <cellStyle name="Millares 7" xfId="10" xr:uid="{BB6C6147-8AB0-45A1-850A-C30DCE5198C8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ngresogto.gob.mx/Users/rico_/Documents/2017/Autonomo/Formatos%20LDF/EF%20TCA%204to%20trim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o_/Documents/2017/Autonomo/Formatos%20LDF/EF%20TCA%204to%20trim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saucedo\AppData\Local\Microsoft\Windows\INetCache\Content.Outlook\5UDTURXS\0361_IDF_PLGT_000_2403.xlsx" TargetMode="External"/><Relationship Id="rId1" Type="http://schemas.openxmlformats.org/officeDocument/2006/relationships/externalLinkPath" Target="/Users/psaucedo/AppData/Local/Microsoft/Windows/INetCache/Content.Outlook/5UDTURXS/0361_IDF_PLGT_000_2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ítulos"/>
      <sheetName val="001"/>
      <sheetName val="Impresos"/>
      <sheetName val="Notas"/>
      <sheetName val="Transparencia"/>
      <sheetName val="LDF Trim"/>
      <sheetName val="LDF Guia"/>
      <sheetName val="LDF Anual"/>
      <sheetName val="110_ESF"/>
      <sheetName val="120_EA"/>
      <sheetName val="130_EVHP"/>
      <sheetName val="140_ECSF"/>
      <sheetName val="150_EFE"/>
      <sheetName val="160_EAA"/>
      <sheetName val="170_EADOP"/>
      <sheetName val="180_IPC"/>
      <sheetName val="002"/>
      <sheetName val="FMI"/>
      <sheetName val="210_EAI"/>
      <sheetName val="210_CRI"/>
      <sheetName val="210_CFF"/>
      <sheetName val="003"/>
      <sheetName val="FME"/>
      <sheetName val="220_EAEPE"/>
      <sheetName val="220_COG"/>
      <sheetName val="220_CTG"/>
      <sheetName val="220_CFG"/>
      <sheetName val="220_CA_No_Central"/>
      <sheetName val="230_EN"/>
      <sheetName val="240_ID"/>
      <sheetName val="250_FF"/>
      <sheetName val="310_GCP"/>
      <sheetName val="320_PK"/>
      <sheetName val="330_IR"/>
      <sheetName val="004"/>
      <sheetName val="410_Muebles_Contable"/>
      <sheetName val="410_Inmuebles_Contable"/>
      <sheetName val="410_Registro_Auxiliar"/>
      <sheetName val="410_Bienes_Baja"/>
      <sheetName val="0005"/>
      <sheetName val="420_Mes_1"/>
      <sheetName val="420_Mes_2"/>
      <sheetName val="420_Mes_3"/>
      <sheetName val="430_MPASUB"/>
      <sheetName val="440_RCTAB"/>
      <sheetName val="450_DGTOF"/>
      <sheetName val="EF TCA 4to trim 2016"/>
    </sheetNames>
    <sheetDataSet>
      <sheetData sheetId="0">
        <row r="2">
          <cell r="B2" t="str">
            <v>TRIBUNAL DE LO CONTENCIOSO ADMINISTRATIVO</v>
          </cell>
        </row>
      </sheetData>
      <sheetData sheetId="1">
        <row r="3">
          <cell r="D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D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D5">
            <v>1000</v>
          </cell>
          <cell r="G5">
            <v>1000</v>
          </cell>
          <cell r="H5">
            <v>30268286.300000001</v>
          </cell>
          <cell r="I5">
            <v>-30268286.300000001</v>
          </cell>
          <cell r="J5">
            <v>1000</v>
          </cell>
          <cell r="K5">
            <v>35452412.229999997</v>
          </cell>
          <cell r="L5">
            <v>-35452412.229999997</v>
          </cell>
          <cell r="M5">
            <v>1000</v>
          </cell>
        </row>
        <row r="6">
          <cell r="D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D7">
            <v>5284228.9000000004</v>
          </cell>
          <cell r="G7">
            <v>3492039.18</v>
          </cell>
          <cell r="H7">
            <v>82200366.969999999</v>
          </cell>
          <cell r="I7">
            <v>-81009784.969999999</v>
          </cell>
          <cell r="J7">
            <v>4682621.18</v>
          </cell>
          <cell r="K7">
            <v>77501006.75</v>
          </cell>
          <cell r="L7">
            <v>-77822122.290000007</v>
          </cell>
          <cell r="M7">
            <v>4361505.6399999997</v>
          </cell>
        </row>
        <row r="8">
          <cell r="D8">
            <v>2686532.96</v>
          </cell>
          <cell r="G8">
            <v>3898517.66</v>
          </cell>
          <cell r="H8">
            <v>340975</v>
          </cell>
          <cell r="I8">
            <v>-4239492.66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D9">
            <v>0</v>
          </cell>
          <cell r="G9">
            <v>0</v>
          </cell>
          <cell r="H9">
            <v>1988107.57</v>
          </cell>
          <cell r="I9">
            <v>-419.58</v>
          </cell>
          <cell r="J9">
            <v>1987687.99</v>
          </cell>
          <cell r="K9">
            <v>70484.600000000006</v>
          </cell>
          <cell r="L9">
            <v>0</v>
          </cell>
          <cell r="M9">
            <v>2058172.59</v>
          </cell>
        </row>
        <row r="10">
          <cell r="D10">
            <v>0</v>
          </cell>
          <cell r="G10">
            <v>0</v>
          </cell>
          <cell r="H10">
            <v>6176038.9400000004</v>
          </cell>
          <cell r="I10">
            <v>-2028664.18</v>
          </cell>
          <cell r="J10">
            <v>4147374.76</v>
          </cell>
          <cell r="K10">
            <v>777429.39</v>
          </cell>
          <cell r="L10">
            <v>-21316.67</v>
          </cell>
          <cell r="M10">
            <v>4903487.4800000004</v>
          </cell>
        </row>
        <row r="11">
          <cell r="D11">
            <v>0</v>
          </cell>
          <cell r="G11">
            <v>1880269.55</v>
          </cell>
          <cell r="H11">
            <v>79882.350000000006</v>
          </cell>
          <cell r="I11">
            <v>-1960151.9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D12">
            <v>0</v>
          </cell>
          <cell r="G12">
            <v>0</v>
          </cell>
          <cell r="H12">
            <v>87261020.890000001</v>
          </cell>
          <cell r="I12">
            <v>-87261020.890000001</v>
          </cell>
          <cell r="J12">
            <v>0</v>
          </cell>
          <cell r="K12">
            <v>75674485.120000005</v>
          </cell>
          <cell r="L12">
            <v>-75674485.120000005</v>
          </cell>
          <cell r="M12">
            <v>0</v>
          </cell>
        </row>
        <row r="13">
          <cell r="D13">
            <v>-350.46</v>
          </cell>
          <cell r="G13">
            <v>480.45</v>
          </cell>
          <cell r="H13">
            <v>2972.13</v>
          </cell>
          <cell r="I13">
            <v>-2631.83</v>
          </cell>
          <cell r="J13">
            <v>820.75</v>
          </cell>
          <cell r="K13">
            <v>778.68</v>
          </cell>
          <cell r="L13">
            <v>-1952</v>
          </cell>
          <cell r="M13">
            <v>-352.57</v>
          </cell>
        </row>
        <row r="14">
          <cell r="D14">
            <v>0</v>
          </cell>
          <cell r="G14">
            <v>0</v>
          </cell>
          <cell r="H14">
            <v>53500</v>
          </cell>
          <cell r="I14">
            <v>-33250</v>
          </cell>
          <cell r="J14">
            <v>20250</v>
          </cell>
          <cell r="K14">
            <v>0</v>
          </cell>
          <cell r="L14">
            <v>-1750</v>
          </cell>
          <cell r="M14">
            <v>18500</v>
          </cell>
        </row>
        <row r="15">
          <cell r="D15">
            <v>-6440</v>
          </cell>
          <cell r="G15">
            <v>0</v>
          </cell>
          <cell r="H15">
            <v>5341.34</v>
          </cell>
          <cell r="I15">
            <v>-5341.34</v>
          </cell>
          <cell r="J15">
            <v>0</v>
          </cell>
          <cell r="K15">
            <v>9445.5</v>
          </cell>
          <cell r="L15">
            <v>-9445.5</v>
          </cell>
          <cell r="M15">
            <v>0</v>
          </cell>
        </row>
        <row r="16">
          <cell r="D16">
            <v>0</v>
          </cell>
          <cell r="G16">
            <v>0</v>
          </cell>
          <cell r="H16">
            <v>168742.39999999999</v>
          </cell>
          <cell r="I16">
            <v>-168741.9</v>
          </cell>
          <cell r="J16">
            <v>0.5</v>
          </cell>
          <cell r="K16">
            <v>171823.03</v>
          </cell>
          <cell r="L16">
            <v>-171823.53</v>
          </cell>
          <cell r="M16">
            <v>0</v>
          </cell>
        </row>
        <row r="17">
          <cell r="D17">
            <v>0</v>
          </cell>
          <cell r="G17">
            <v>0</v>
          </cell>
          <cell r="H17">
            <v>34.57</v>
          </cell>
          <cell r="I17">
            <v>-34.57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D18">
            <v>0</v>
          </cell>
          <cell r="G18">
            <v>0</v>
          </cell>
          <cell r="H18">
            <v>15080</v>
          </cell>
          <cell r="I18">
            <v>-15050</v>
          </cell>
          <cell r="J18">
            <v>30</v>
          </cell>
          <cell r="K18">
            <v>43000</v>
          </cell>
          <cell r="L18">
            <v>-43030</v>
          </cell>
          <cell r="M18">
            <v>0</v>
          </cell>
        </row>
        <row r="19">
          <cell r="D19">
            <v>50579.01</v>
          </cell>
          <cell r="G19">
            <v>50578.01</v>
          </cell>
          <cell r="H19">
            <v>463719.18</v>
          </cell>
          <cell r="I19">
            <v>-460357.87</v>
          </cell>
          <cell r="J19">
            <v>53939.32</v>
          </cell>
          <cell r="K19">
            <v>352225.98</v>
          </cell>
          <cell r="L19">
            <v>-406162.28</v>
          </cell>
          <cell r="M19">
            <v>3.02</v>
          </cell>
        </row>
        <row r="20">
          <cell r="D20">
            <v>1995954.86</v>
          </cell>
          <cell r="G20">
            <v>4093.89</v>
          </cell>
          <cell r="H20">
            <v>5541041.2300000004</v>
          </cell>
          <cell r="I20">
            <v>-5530180.75</v>
          </cell>
          <cell r="J20">
            <v>14954.37</v>
          </cell>
          <cell r="K20">
            <v>7303322.5700000003</v>
          </cell>
          <cell r="L20">
            <v>-7298767.3799999999</v>
          </cell>
          <cell r="M20">
            <v>19509.560000000001</v>
          </cell>
        </row>
        <row r="21">
          <cell r="D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D22">
            <v>3250865.06</v>
          </cell>
          <cell r="G22">
            <v>3918149.8</v>
          </cell>
          <cell r="H22">
            <v>177619.07</v>
          </cell>
          <cell r="I22">
            <v>0</v>
          </cell>
          <cell r="J22">
            <v>4095768.87</v>
          </cell>
          <cell r="K22">
            <v>453201.29</v>
          </cell>
          <cell r="L22">
            <v>0</v>
          </cell>
          <cell r="M22">
            <v>4548970.16</v>
          </cell>
        </row>
        <row r="23">
          <cell r="D23">
            <v>3464333.12</v>
          </cell>
          <cell r="G23">
            <v>4105027.4</v>
          </cell>
          <cell r="H23">
            <v>2605615.25</v>
          </cell>
          <cell r="I23">
            <v>-1170613.1000000001</v>
          </cell>
          <cell r="J23">
            <v>5540029.5499999998</v>
          </cell>
          <cell r="K23">
            <v>509954.73</v>
          </cell>
          <cell r="L23">
            <v>-13804</v>
          </cell>
          <cell r="M23">
            <v>6036180.2800000003</v>
          </cell>
        </row>
        <row r="24">
          <cell r="D24">
            <v>46183.35</v>
          </cell>
          <cell r="G24">
            <v>160816.32000000001</v>
          </cell>
          <cell r="H24">
            <v>34818.050000000003</v>
          </cell>
          <cell r="I24">
            <v>0</v>
          </cell>
          <cell r="J24">
            <v>195634.37</v>
          </cell>
          <cell r="K24">
            <v>0</v>
          </cell>
          <cell r="L24">
            <v>0</v>
          </cell>
          <cell r="M24">
            <v>195634.37</v>
          </cell>
        </row>
        <row r="25">
          <cell r="D25">
            <v>2882440</v>
          </cell>
          <cell r="G25">
            <v>3173986</v>
          </cell>
          <cell r="H25">
            <v>856098.03</v>
          </cell>
          <cell r="I25">
            <v>-765300</v>
          </cell>
          <cell r="J25">
            <v>3264784.03</v>
          </cell>
          <cell r="K25">
            <v>2449845</v>
          </cell>
          <cell r="L25">
            <v>-1466440.01</v>
          </cell>
          <cell r="M25">
            <v>4248189.0199999996</v>
          </cell>
        </row>
        <row r="26">
          <cell r="D26">
            <v>63848.480000000003</v>
          </cell>
          <cell r="G26">
            <v>63848.480000000003</v>
          </cell>
          <cell r="H26">
            <v>0</v>
          </cell>
          <cell r="I26">
            <v>0</v>
          </cell>
          <cell r="J26">
            <v>63848.480000000003</v>
          </cell>
          <cell r="K26">
            <v>0</v>
          </cell>
          <cell r="L26">
            <v>0</v>
          </cell>
          <cell r="M26">
            <v>63848.480000000003</v>
          </cell>
        </row>
        <row r="27">
          <cell r="D27">
            <v>213443.42</v>
          </cell>
          <cell r="G27">
            <v>213443.42</v>
          </cell>
          <cell r="H27">
            <v>8816</v>
          </cell>
          <cell r="I27">
            <v>0</v>
          </cell>
          <cell r="J27">
            <v>222259.42</v>
          </cell>
          <cell r="K27">
            <v>0</v>
          </cell>
          <cell r="L27">
            <v>0</v>
          </cell>
          <cell r="M27">
            <v>222259.42</v>
          </cell>
        </row>
        <row r="28">
          <cell r="D28">
            <v>339665.4</v>
          </cell>
          <cell r="G28">
            <v>339665.4</v>
          </cell>
          <cell r="H28">
            <v>0</v>
          </cell>
          <cell r="I28">
            <v>0</v>
          </cell>
          <cell r="J28">
            <v>339665.4</v>
          </cell>
          <cell r="K28">
            <v>0</v>
          </cell>
          <cell r="L28">
            <v>0</v>
          </cell>
          <cell r="M28">
            <v>339665.4</v>
          </cell>
        </row>
        <row r="29">
          <cell r="D29">
            <v>200262.99</v>
          </cell>
          <cell r="G29">
            <v>200262.99</v>
          </cell>
          <cell r="H29">
            <v>0</v>
          </cell>
          <cell r="I29">
            <v>0</v>
          </cell>
          <cell r="J29">
            <v>200262.99</v>
          </cell>
          <cell r="K29">
            <v>0</v>
          </cell>
          <cell r="L29">
            <v>0</v>
          </cell>
          <cell r="M29">
            <v>200262.99</v>
          </cell>
        </row>
        <row r="30">
          <cell r="D30">
            <v>2574306.5099999998</v>
          </cell>
          <cell r="G30">
            <v>7206151.71</v>
          </cell>
          <cell r="H30">
            <v>5544090.7599999998</v>
          </cell>
          <cell r="I30">
            <v>-721871.55</v>
          </cell>
          <cell r="J30">
            <v>12028370.92</v>
          </cell>
          <cell r="K30">
            <v>533600</v>
          </cell>
          <cell r="L30">
            <v>-266800</v>
          </cell>
          <cell r="M30">
            <v>12295170.92</v>
          </cell>
        </row>
        <row r="31">
          <cell r="D31">
            <v>67335.789999999994</v>
          </cell>
          <cell r="G31">
            <v>67335.789999999994</v>
          </cell>
          <cell r="H31">
            <v>0</v>
          </cell>
          <cell r="I31">
            <v>0</v>
          </cell>
          <cell r="J31">
            <v>67335.789999999994</v>
          </cell>
          <cell r="K31">
            <v>0</v>
          </cell>
          <cell r="L31">
            <v>0</v>
          </cell>
          <cell r="M31">
            <v>67335.789999999994</v>
          </cell>
        </row>
        <row r="32">
          <cell r="D32">
            <v>0</v>
          </cell>
          <cell r="G32">
            <v>0</v>
          </cell>
          <cell r="H32">
            <v>115030.7</v>
          </cell>
          <cell r="I32">
            <v>-7515.35</v>
          </cell>
          <cell r="J32">
            <v>107515.35</v>
          </cell>
          <cell r="K32">
            <v>353494.8</v>
          </cell>
          <cell r="L32">
            <v>0</v>
          </cell>
          <cell r="M32">
            <v>461010.15</v>
          </cell>
        </row>
        <row r="33">
          <cell r="D33">
            <v>-1495967.69</v>
          </cell>
          <cell r="G33">
            <v>-1830480.22</v>
          </cell>
          <cell r="H33">
            <v>0</v>
          </cell>
          <cell r="I33">
            <v>-387178.16</v>
          </cell>
          <cell r="J33">
            <v>-2217658.38</v>
          </cell>
          <cell r="K33">
            <v>0</v>
          </cell>
          <cell r="L33">
            <v>-385854.24</v>
          </cell>
          <cell r="M33">
            <v>-2603512.62</v>
          </cell>
        </row>
        <row r="34">
          <cell r="D34">
            <v>-144404.73000000001</v>
          </cell>
          <cell r="G34">
            <v>-164431.01999999999</v>
          </cell>
          <cell r="H34">
            <v>0</v>
          </cell>
          <cell r="I34">
            <v>-20026.3</v>
          </cell>
          <cell r="J34">
            <v>-184457.32</v>
          </cell>
          <cell r="K34">
            <v>0</v>
          </cell>
          <cell r="L34">
            <v>-15098.28</v>
          </cell>
          <cell r="M34">
            <v>-199555.6</v>
          </cell>
        </row>
        <row r="35">
          <cell r="D35">
            <v>-1786762.21</v>
          </cell>
          <cell r="G35">
            <v>-2483505.7799999998</v>
          </cell>
          <cell r="H35">
            <v>0</v>
          </cell>
          <cell r="I35">
            <v>-829195.53</v>
          </cell>
          <cell r="J35">
            <v>-3312701.31</v>
          </cell>
          <cell r="K35">
            <v>5866.7</v>
          </cell>
          <cell r="L35">
            <v>-1055692.46</v>
          </cell>
          <cell r="M35">
            <v>-4362527.07</v>
          </cell>
        </row>
        <row r="36">
          <cell r="D36">
            <v>-4013.28</v>
          </cell>
          <cell r="G36">
            <v>-9539.02</v>
          </cell>
          <cell r="H36">
            <v>0</v>
          </cell>
          <cell r="I36">
            <v>-18237.669999999998</v>
          </cell>
          <cell r="J36">
            <v>-27776.69</v>
          </cell>
          <cell r="K36">
            <v>0</v>
          </cell>
          <cell r="L36">
            <v>-19563.43</v>
          </cell>
          <cell r="M36">
            <v>-47340.12</v>
          </cell>
        </row>
        <row r="37">
          <cell r="D37">
            <v>-1247335.83</v>
          </cell>
          <cell r="G37">
            <v>-1360732.63</v>
          </cell>
          <cell r="H37">
            <v>579975</v>
          </cell>
          <cell r="I37">
            <v>-709964.39</v>
          </cell>
          <cell r="J37">
            <v>-1490722.02</v>
          </cell>
          <cell r="K37">
            <v>1060856.67</v>
          </cell>
          <cell r="L37">
            <v>-886443.71</v>
          </cell>
          <cell r="M37">
            <v>-1316309.06</v>
          </cell>
        </row>
        <row r="38">
          <cell r="D38">
            <v>-60983.4</v>
          </cell>
          <cell r="G38">
            <v>-61787.75</v>
          </cell>
          <cell r="H38">
            <v>0</v>
          </cell>
          <cell r="I38">
            <v>-681.72</v>
          </cell>
          <cell r="J38">
            <v>-62469.47</v>
          </cell>
          <cell r="K38">
            <v>0</v>
          </cell>
          <cell r="L38">
            <v>-510.05</v>
          </cell>
          <cell r="M38">
            <v>-62979.519999999997</v>
          </cell>
        </row>
        <row r="39">
          <cell r="D39">
            <v>-188967.31</v>
          </cell>
          <cell r="G39">
            <v>-209145.77</v>
          </cell>
          <cell r="H39">
            <v>0</v>
          </cell>
          <cell r="I39">
            <v>-3205.54</v>
          </cell>
          <cell r="J39">
            <v>-212351.31</v>
          </cell>
          <cell r="K39">
            <v>0</v>
          </cell>
          <cell r="L39">
            <v>-2484.11</v>
          </cell>
          <cell r="M39">
            <v>-214835.42</v>
          </cell>
        </row>
        <row r="40">
          <cell r="D40">
            <v>0</v>
          </cell>
          <cell r="G40">
            <v>-16983.27</v>
          </cell>
          <cell r="H40">
            <v>16983.27</v>
          </cell>
          <cell r="I40">
            <v>-16983.27</v>
          </cell>
          <cell r="J40">
            <v>-16983.27</v>
          </cell>
          <cell r="K40">
            <v>0</v>
          </cell>
          <cell r="L40">
            <v>0</v>
          </cell>
          <cell r="M40">
            <v>-16983.27</v>
          </cell>
        </row>
        <row r="41">
          <cell r="D41">
            <v>0</v>
          </cell>
          <cell r="G41">
            <v>0</v>
          </cell>
          <cell r="H41">
            <v>0</v>
          </cell>
          <cell r="I41">
            <v>-16983.27</v>
          </cell>
          <cell r="J41">
            <v>-16983.27</v>
          </cell>
          <cell r="K41">
            <v>0</v>
          </cell>
          <cell r="L41">
            <v>-16983.27</v>
          </cell>
          <cell r="M41">
            <v>-33966.54</v>
          </cell>
        </row>
        <row r="42">
          <cell r="D42">
            <v>21350</v>
          </cell>
          <cell r="G42">
            <v>20000</v>
          </cell>
          <cell r="H42">
            <v>7000</v>
          </cell>
          <cell r="I42">
            <v>0</v>
          </cell>
          <cell r="J42">
            <v>27000</v>
          </cell>
          <cell r="K42">
            <v>18485.72</v>
          </cell>
          <cell r="L42">
            <v>0</v>
          </cell>
          <cell r="M42">
            <v>45485.72</v>
          </cell>
        </row>
        <row r="43">
          <cell r="D43">
            <v>0</v>
          </cell>
          <cell r="G43">
            <v>0</v>
          </cell>
          <cell r="H43">
            <v>32042129.780000001</v>
          </cell>
          <cell r="I43">
            <v>-32042129.780000001</v>
          </cell>
          <cell r="J43">
            <v>0</v>
          </cell>
          <cell r="K43">
            <v>45823781.990000002</v>
          </cell>
          <cell r="L43">
            <v>-45823781.990000002</v>
          </cell>
          <cell r="M43">
            <v>0</v>
          </cell>
        </row>
        <row r="44">
          <cell r="D44">
            <v>-0.17</v>
          </cell>
          <cell r="G44">
            <v>0</v>
          </cell>
          <cell r="H44">
            <v>7523142.8399999999</v>
          </cell>
          <cell r="I44">
            <v>-7523142.8399999999</v>
          </cell>
          <cell r="J44">
            <v>0</v>
          </cell>
          <cell r="K44">
            <v>5429201.9699999997</v>
          </cell>
          <cell r="L44">
            <v>-5429201.9699999997</v>
          </cell>
          <cell r="M44">
            <v>0</v>
          </cell>
        </row>
        <row r="45">
          <cell r="D45">
            <v>-1856395.83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G46">
            <v>-65799.490000000005</v>
          </cell>
          <cell r="H46">
            <v>65799.490000000005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G47">
            <v>0</v>
          </cell>
          <cell r="H47">
            <v>0</v>
          </cell>
          <cell r="I47">
            <v>-44312.2</v>
          </cell>
          <cell r="J47">
            <v>-44312.2</v>
          </cell>
          <cell r="K47">
            <v>0</v>
          </cell>
          <cell r="L47">
            <v>0</v>
          </cell>
          <cell r="M47">
            <v>-44312.2</v>
          </cell>
        </row>
        <row r="48">
          <cell r="D48">
            <v>0</v>
          </cell>
          <cell r="G48">
            <v>0</v>
          </cell>
          <cell r="H48">
            <v>9279010.0299999993</v>
          </cell>
          <cell r="I48">
            <v>-9279010.0999999996</v>
          </cell>
          <cell r="J48">
            <v>-7.0000000000000007E-2</v>
          </cell>
          <cell r="K48">
            <v>13178493.810000001</v>
          </cell>
          <cell r="L48">
            <v>-13178493.74</v>
          </cell>
          <cell r="M48">
            <v>0</v>
          </cell>
        </row>
        <row r="49">
          <cell r="D49">
            <v>-3977.55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-139346.66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-339665.4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G54">
            <v>-5570.37</v>
          </cell>
          <cell r="H54">
            <v>5570.37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G55">
            <v>-65282.25</v>
          </cell>
          <cell r="H55">
            <v>65282.25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G56">
            <v>0</v>
          </cell>
          <cell r="H56">
            <v>170319.08</v>
          </cell>
          <cell r="I56">
            <v>-333109.15999999997</v>
          </cell>
          <cell r="J56">
            <v>-162790.07999999999</v>
          </cell>
          <cell r="K56">
            <v>162790.07999999999</v>
          </cell>
          <cell r="L56">
            <v>0</v>
          </cell>
          <cell r="M56">
            <v>0</v>
          </cell>
        </row>
        <row r="57">
          <cell r="D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-94852.04</v>
          </cell>
          <cell r="M57">
            <v>-94852.04</v>
          </cell>
        </row>
        <row r="58">
          <cell r="D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-73154.559999999998</v>
          </cell>
          <cell r="M58">
            <v>-73154.559999999998</v>
          </cell>
        </row>
        <row r="59">
          <cell r="D59">
            <v>0</v>
          </cell>
          <cell r="G59">
            <v>0</v>
          </cell>
          <cell r="H59">
            <v>1688252.76</v>
          </cell>
          <cell r="I59">
            <v>-1688362.12</v>
          </cell>
          <cell r="J59">
            <v>-109.36</v>
          </cell>
          <cell r="K59">
            <v>2309311.71</v>
          </cell>
          <cell r="L59">
            <v>-2309202.35</v>
          </cell>
          <cell r="M59">
            <v>0</v>
          </cell>
        </row>
        <row r="60">
          <cell r="D60">
            <v>0</v>
          </cell>
          <cell r="G60">
            <v>0</v>
          </cell>
          <cell r="H60">
            <v>339543.21</v>
          </cell>
          <cell r="I60">
            <v>-339564.24</v>
          </cell>
          <cell r="J60">
            <v>-21.03</v>
          </cell>
          <cell r="K60">
            <v>435722.14</v>
          </cell>
          <cell r="L60">
            <v>-435701.11</v>
          </cell>
          <cell r="M60">
            <v>0</v>
          </cell>
        </row>
        <row r="61">
          <cell r="D61">
            <v>0</v>
          </cell>
          <cell r="G61">
            <v>0</v>
          </cell>
          <cell r="H61">
            <v>63729</v>
          </cell>
          <cell r="I61">
            <v>-63729</v>
          </cell>
          <cell r="J61">
            <v>0</v>
          </cell>
          <cell r="K61">
            <v>102020</v>
          </cell>
          <cell r="L61">
            <v>-102020</v>
          </cell>
          <cell r="M61">
            <v>0</v>
          </cell>
        </row>
        <row r="62">
          <cell r="D62">
            <v>0</v>
          </cell>
          <cell r="G62">
            <v>0</v>
          </cell>
          <cell r="H62">
            <v>820563.96</v>
          </cell>
          <cell r="I62">
            <v>-820614.78</v>
          </cell>
          <cell r="J62">
            <v>-50.82</v>
          </cell>
          <cell r="K62">
            <v>1052987.31</v>
          </cell>
          <cell r="L62">
            <v>-1052936.49</v>
          </cell>
          <cell r="M62">
            <v>0</v>
          </cell>
        </row>
        <row r="63">
          <cell r="D63">
            <v>-5998.9</v>
          </cell>
          <cell r="G63">
            <v>-5998.9</v>
          </cell>
          <cell r="H63">
            <v>2326764.1</v>
          </cell>
          <cell r="I63">
            <v>-2326914.8199999998</v>
          </cell>
          <cell r="J63">
            <v>-6149.62</v>
          </cell>
          <cell r="K63">
            <v>3231581.26</v>
          </cell>
          <cell r="L63">
            <v>-3231430.55</v>
          </cell>
          <cell r="M63">
            <v>-5998.91</v>
          </cell>
        </row>
        <row r="64">
          <cell r="D64">
            <v>-1523473.37</v>
          </cell>
          <cell r="G64">
            <v>-2082120.62</v>
          </cell>
          <cell r="H64">
            <v>8992826.2100000009</v>
          </cell>
          <cell r="I64">
            <v>-10015036.82</v>
          </cell>
          <cell r="J64">
            <v>-3104331.23</v>
          </cell>
          <cell r="K64">
            <v>12957295.960000001</v>
          </cell>
          <cell r="L64">
            <v>-12734075.619999999</v>
          </cell>
          <cell r="M64">
            <v>-2881110.89</v>
          </cell>
        </row>
        <row r="65">
          <cell r="D65">
            <v>-3870.32</v>
          </cell>
          <cell r="G65">
            <v>-25401.63</v>
          </cell>
          <cell r="H65">
            <v>271265.53000000003</v>
          </cell>
          <cell r="I65">
            <v>-257277.3</v>
          </cell>
          <cell r="J65">
            <v>-11413.4</v>
          </cell>
          <cell r="K65">
            <v>239092.42</v>
          </cell>
          <cell r="L65">
            <v>-251547.98</v>
          </cell>
          <cell r="M65">
            <v>-23868.959999999999</v>
          </cell>
        </row>
        <row r="66">
          <cell r="D66">
            <v>-3274.71</v>
          </cell>
          <cell r="G66">
            <v>-5685.71</v>
          </cell>
          <cell r="H66">
            <v>15257</v>
          </cell>
          <cell r="I66">
            <v>-15916.06</v>
          </cell>
          <cell r="J66">
            <v>-6344.77</v>
          </cell>
          <cell r="K66">
            <v>8422</v>
          </cell>
          <cell r="L66">
            <v>-10127</v>
          </cell>
          <cell r="M66">
            <v>-8049.77</v>
          </cell>
        </row>
        <row r="67">
          <cell r="D67">
            <v>-2226.85</v>
          </cell>
          <cell r="G67">
            <v>-2249.9699999999998</v>
          </cell>
          <cell r="H67">
            <v>34594</v>
          </cell>
          <cell r="I67">
            <v>-36974.160000000003</v>
          </cell>
          <cell r="J67">
            <v>-4630.13</v>
          </cell>
          <cell r="K67">
            <v>53435</v>
          </cell>
          <cell r="L67">
            <v>-53278.61</v>
          </cell>
          <cell r="M67">
            <v>-4473.74</v>
          </cell>
        </row>
        <row r="68">
          <cell r="D68">
            <v>18.09</v>
          </cell>
          <cell r="G68">
            <v>-246.59</v>
          </cell>
          <cell r="H68">
            <v>6003</v>
          </cell>
          <cell r="I68">
            <v>-6620.88</v>
          </cell>
          <cell r="J68">
            <v>-864.47</v>
          </cell>
          <cell r="K68">
            <v>7775</v>
          </cell>
          <cell r="L68">
            <v>-7755.39</v>
          </cell>
          <cell r="M68">
            <v>-844.86</v>
          </cell>
        </row>
        <row r="69">
          <cell r="D69">
            <v>-108631.53</v>
          </cell>
          <cell r="G69">
            <v>-153173.54</v>
          </cell>
          <cell r="H69">
            <v>864345.26</v>
          </cell>
          <cell r="I69">
            <v>-886986.23999999999</v>
          </cell>
          <cell r="J69">
            <v>-175814.52</v>
          </cell>
          <cell r="K69">
            <v>1168166.1100000001</v>
          </cell>
          <cell r="L69">
            <v>-1197405.95</v>
          </cell>
          <cell r="M69">
            <v>-205054.36</v>
          </cell>
        </row>
        <row r="70">
          <cell r="D70">
            <v>-2339.9499999999998</v>
          </cell>
          <cell r="G70">
            <v>-2339.9499999999998</v>
          </cell>
          <cell r="H70">
            <v>217757.63</v>
          </cell>
          <cell r="I70">
            <v>-217757.63</v>
          </cell>
          <cell r="J70">
            <v>-2339.9499999999998</v>
          </cell>
          <cell r="K70">
            <v>248679.07</v>
          </cell>
          <cell r="L70">
            <v>-248679.07</v>
          </cell>
          <cell r="M70">
            <v>-2339.9499999999998</v>
          </cell>
        </row>
        <row r="71">
          <cell r="D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-5590.8</v>
          </cell>
          <cell r="G72">
            <v>-5590.8</v>
          </cell>
          <cell r="H72">
            <v>3867247.8</v>
          </cell>
          <cell r="I72">
            <v>-3867247.8</v>
          </cell>
          <cell r="J72">
            <v>-5590.8</v>
          </cell>
          <cell r="K72">
            <v>5176751.0199999996</v>
          </cell>
          <cell r="L72">
            <v>-5176751.0199999996</v>
          </cell>
          <cell r="M72">
            <v>-5590.8</v>
          </cell>
        </row>
        <row r="73">
          <cell r="D73">
            <v>0</v>
          </cell>
          <cell r="G73">
            <v>0</v>
          </cell>
          <cell r="H73">
            <v>139258.63</v>
          </cell>
          <cell r="I73">
            <v>-139258.63</v>
          </cell>
          <cell r="J73">
            <v>0</v>
          </cell>
          <cell r="K73">
            <v>177218.51</v>
          </cell>
          <cell r="L73">
            <v>-177218.49</v>
          </cell>
          <cell r="M73">
            <v>0.02</v>
          </cell>
        </row>
        <row r="74">
          <cell r="D74">
            <v>-0.01</v>
          </cell>
          <cell r="G74">
            <v>-0.02</v>
          </cell>
          <cell r="H74">
            <v>9076.15</v>
          </cell>
          <cell r="I74">
            <v>-9076.16</v>
          </cell>
          <cell r="J74">
            <v>-0.03</v>
          </cell>
          <cell r="K74">
            <v>9463.81</v>
          </cell>
          <cell r="L74">
            <v>-9463.85</v>
          </cell>
          <cell r="M74">
            <v>-7.0000000000000007E-2</v>
          </cell>
        </row>
        <row r="75">
          <cell r="D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G76">
            <v>0</v>
          </cell>
          <cell r="H76">
            <v>30090.34</v>
          </cell>
          <cell r="I76">
            <v>-30090.34</v>
          </cell>
          <cell r="J76">
            <v>0</v>
          </cell>
          <cell r="K76">
            <v>54932.85</v>
          </cell>
          <cell r="L76">
            <v>-54932.85</v>
          </cell>
          <cell r="M76">
            <v>0</v>
          </cell>
        </row>
        <row r="77">
          <cell r="D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G78">
            <v>0</v>
          </cell>
          <cell r="H78">
            <v>11401.91</v>
          </cell>
          <cell r="I78">
            <v>-11401.91</v>
          </cell>
          <cell r="J78">
            <v>0</v>
          </cell>
          <cell r="K78">
            <v>26270.09</v>
          </cell>
          <cell r="L78">
            <v>-26270.09</v>
          </cell>
          <cell r="M78">
            <v>0</v>
          </cell>
        </row>
        <row r="79">
          <cell r="D79">
            <v>-10.6</v>
          </cell>
          <cell r="G79">
            <v>-1.1000000000000001</v>
          </cell>
          <cell r="H79">
            <v>34131612.689999998</v>
          </cell>
          <cell r="I79">
            <v>-34308997.710000001</v>
          </cell>
          <cell r="J79">
            <v>-177386.12</v>
          </cell>
          <cell r="K79">
            <v>36519366.25</v>
          </cell>
          <cell r="L79">
            <v>-36341980.130000003</v>
          </cell>
          <cell r="M79">
            <v>0</v>
          </cell>
        </row>
        <row r="80">
          <cell r="D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-21686.82</v>
          </cell>
          <cell r="G81">
            <v>0</v>
          </cell>
          <cell r="H81">
            <v>0</v>
          </cell>
          <cell r="I81">
            <v>-634.73</v>
          </cell>
          <cell r="J81">
            <v>-634.73</v>
          </cell>
          <cell r="K81">
            <v>0</v>
          </cell>
          <cell r="L81">
            <v>-18735.13</v>
          </cell>
          <cell r="M81">
            <v>-19369.86</v>
          </cell>
        </row>
        <row r="82">
          <cell r="D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-10000</v>
          </cell>
          <cell r="M82">
            <v>0</v>
          </cell>
        </row>
        <row r="83">
          <cell r="D83">
            <v>-4655.2299999999996</v>
          </cell>
          <cell r="G83">
            <v>0</v>
          </cell>
          <cell r="H83">
            <v>4098.34</v>
          </cell>
          <cell r="I83">
            <v>-10701.62</v>
          </cell>
          <cell r="J83">
            <v>-6603.28</v>
          </cell>
          <cell r="K83">
            <v>3209.28</v>
          </cell>
          <cell r="L83">
            <v>-7817.38</v>
          </cell>
          <cell r="M83">
            <v>-11211.38</v>
          </cell>
        </row>
        <row r="84">
          <cell r="D84">
            <v>-22901</v>
          </cell>
          <cell r="G84">
            <v>-331667</v>
          </cell>
          <cell r="H84">
            <v>810965</v>
          </cell>
          <cell r="I84">
            <v>-479298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D85">
            <v>0</v>
          </cell>
          <cell r="G85">
            <v>0</v>
          </cell>
          <cell r="H85">
            <v>33250</v>
          </cell>
          <cell r="I85">
            <v>-53500</v>
          </cell>
          <cell r="J85">
            <v>-20250</v>
          </cell>
          <cell r="K85">
            <v>1750</v>
          </cell>
          <cell r="L85">
            <v>0</v>
          </cell>
          <cell r="M85">
            <v>-18500</v>
          </cell>
        </row>
        <row r="86">
          <cell r="D86">
            <v>0</v>
          </cell>
          <cell r="G86">
            <v>-1880478.35</v>
          </cell>
          <cell r="H86">
            <v>419.58</v>
          </cell>
          <cell r="I86">
            <v>-107870.31</v>
          </cell>
          <cell r="J86">
            <v>-1987929.08</v>
          </cell>
          <cell r="K86">
            <v>0</v>
          </cell>
          <cell r="L86">
            <v>-70484.600000000006</v>
          </cell>
          <cell r="M86">
            <v>-2058413.68</v>
          </cell>
        </row>
        <row r="87">
          <cell r="D87">
            <v>-2218283.13</v>
          </cell>
          <cell r="G87">
            <v>-4520532.63</v>
          </cell>
          <cell r="H87">
            <v>5040233.6100000003</v>
          </cell>
          <cell r="I87">
            <v>-7531788.8399999999</v>
          </cell>
          <cell r="J87">
            <v>-7012087.8600000003</v>
          </cell>
          <cell r="K87">
            <v>8318510.29</v>
          </cell>
          <cell r="L87">
            <v>-4315329.33</v>
          </cell>
          <cell r="M87">
            <v>-3008906.9</v>
          </cell>
        </row>
        <row r="88">
          <cell r="D88">
            <v>-8355410.9400000004</v>
          </cell>
          <cell r="G88">
            <v>-10573694.07</v>
          </cell>
          <cell r="H88">
            <v>0</v>
          </cell>
          <cell r="I88">
            <v>-4520532.63</v>
          </cell>
          <cell r="J88">
            <v>-15094226.699999999</v>
          </cell>
          <cell r="K88">
            <v>0</v>
          </cell>
          <cell r="L88">
            <v>-7012087.8600000003</v>
          </cell>
          <cell r="M88">
            <v>-22106314.559999999</v>
          </cell>
        </row>
        <row r="89">
          <cell r="D89">
            <v>-858522.51</v>
          </cell>
          <cell r="G89">
            <v>-1019452.44</v>
          </cell>
          <cell r="H89">
            <v>185325</v>
          </cell>
          <cell r="I89">
            <v>-330000</v>
          </cell>
          <cell r="J89">
            <v>-1164127.44</v>
          </cell>
          <cell r="K89">
            <v>0</v>
          </cell>
          <cell r="L89">
            <v>-444916.66</v>
          </cell>
          <cell r="M89">
            <v>-1609044.1</v>
          </cell>
        </row>
        <row r="90">
          <cell r="D90">
            <v>22077.06</v>
          </cell>
          <cell r="G90">
            <v>22077.06</v>
          </cell>
          <cell r="H90">
            <v>0</v>
          </cell>
          <cell r="I90">
            <v>0</v>
          </cell>
          <cell r="J90">
            <v>22077.06</v>
          </cell>
          <cell r="K90">
            <v>0</v>
          </cell>
          <cell r="L90">
            <v>0</v>
          </cell>
          <cell r="M90">
            <v>22077.06</v>
          </cell>
        </row>
        <row r="91">
          <cell r="D91">
            <v>118830.46</v>
          </cell>
          <cell r="G91">
            <v>118830.46</v>
          </cell>
          <cell r="H91">
            <v>0</v>
          </cell>
          <cell r="I91">
            <v>0</v>
          </cell>
          <cell r="J91">
            <v>118830.46</v>
          </cell>
          <cell r="K91">
            <v>0</v>
          </cell>
          <cell r="L91">
            <v>0</v>
          </cell>
          <cell r="M91">
            <v>118830.46</v>
          </cell>
        </row>
        <row r="92">
          <cell r="D92">
            <v>920176.59</v>
          </cell>
          <cell r="G92">
            <v>920176.59</v>
          </cell>
          <cell r="H92">
            <v>0</v>
          </cell>
          <cell r="I92">
            <v>0</v>
          </cell>
          <cell r="J92">
            <v>920176.59</v>
          </cell>
          <cell r="K92">
            <v>0</v>
          </cell>
          <cell r="L92">
            <v>0</v>
          </cell>
          <cell r="M92">
            <v>920176.59</v>
          </cell>
        </row>
        <row r="93">
          <cell r="D93">
            <v>965800.64</v>
          </cell>
          <cell r="G93">
            <v>965800.64</v>
          </cell>
          <cell r="H93">
            <v>0</v>
          </cell>
          <cell r="I93">
            <v>0</v>
          </cell>
          <cell r="J93">
            <v>965800.64</v>
          </cell>
          <cell r="K93">
            <v>0</v>
          </cell>
          <cell r="L93">
            <v>0</v>
          </cell>
          <cell r="M93">
            <v>965800.64</v>
          </cell>
        </row>
        <row r="94">
          <cell r="D94">
            <v>780734.41</v>
          </cell>
          <cell r="G94">
            <v>780734.41</v>
          </cell>
          <cell r="H94">
            <v>4681.6000000000004</v>
          </cell>
          <cell r="I94">
            <v>0</v>
          </cell>
          <cell r="J94">
            <v>785416.01</v>
          </cell>
          <cell r="K94">
            <v>0</v>
          </cell>
          <cell r="L94">
            <v>0</v>
          </cell>
          <cell r="M94">
            <v>785416.01</v>
          </cell>
        </row>
        <row r="95">
          <cell r="D95">
            <v>1304007.5900000001</v>
          </cell>
          <cell r="G95">
            <v>1304007.5900000001</v>
          </cell>
          <cell r="H95">
            <v>738</v>
          </cell>
          <cell r="I95">
            <v>0</v>
          </cell>
          <cell r="J95">
            <v>1304745.5900000001</v>
          </cell>
          <cell r="K95">
            <v>0</v>
          </cell>
          <cell r="L95">
            <v>0</v>
          </cell>
          <cell r="M95">
            <v>1304745.5900000001</v>
          </cell>
        </row>
        <row r="96">
          <cell r="D96">
            <v>226745.04</v>
          </cell>
          <cell r="G96">
            <v>226745.04</v>
          </cell>
          <cell r="H96">
            <v>45159.41</v>
          </cell>
          <cell r="I96">
            <v>0</v>
          </cell>
          <cell r="J96">
            <v>271904.45</v>
          </cell>
          <cell r="K96">
            <v>0</v>
          </cell>
          <cell r="L96">
            <v>0</v>
          </cell>
          <cell r="M96">
            <v>271904.45</v>
          </cell>
        </row>
        <row r="97">
          <cell r="D97">
            <v>-1430450.16</v>
          </cell>
          <cell r="G97">
            <v>556049.84</v>
          </cell>
          <cell r="H97">
            <v>0</v>
          </cell>
          <cell r="I97">
            <v>0</v>
          </cell>
          <cell r="J97">
            <v>556049.84</v>
          </cell>
          <cell r="K97">
            <v>0</v>
          </cell>
          <cell r="L97">
            <v>0</v>
          </cell>
          <cell r="M97">
            <v>556049.84</v>
          </cell>
        </row>
        <row r="98">
          <cell r="D98">
            <v>0</v>
          </cell>
          <cell r="G98">
            <v>-4048007.42</v>
          </cell>
          <cell r="H98">
            <v>0</v>
          </cell>
          <cell r="I98">
            <v>0</v>
          </cell>
          <cell r="J98">
            <v>-4048007.42</v>
          </cell>
          <cell r="K98">
            <v>0</v>
          </cell>
          <cell r="L98">
            <v>0</v>
          </cell>
          <cell r="M98">
            <v>-4048007.42</v>
          </cell>
        </row>
        <row r="99">
          <cell r="D99">
            <v>0</v>
          </cell>
          <cell r="G99">
            <v>0</v>
          </cell>
          <cell r="H99">
            <v>116983.27</v>
          </cell>
          <cell r="I99">
            <v>-16983.27</v>
          </cell>
          <cell r="J99">
            <v>631199.18999999994</v>
          </cell>
          <cell r="K99">
            <v>0</v>
          </cell>
          <cell r="L99">
            <v>0</v>
          </cell>
          <cell r="M99">
            <v>631199.18999999994</v>
          </cell>
        </row>
        <row r="100">
          <cell r="D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25565.48</v>
          </cell>
          <cell r="L100">
            <v>-25565.48</v>
          </cell>
          <cell r="M100">
            <v>1332152.8400000001</v>
          </cell>
        </row>
        <row r="101">
          <cell r="D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D102">
            <v>-3291388.56</v>
          </cell>
          <cell r="G102">
            <v>-3291388.56</v>
          </cell>
          <cell r="H102">
            <v>0</v>
          </cell>
          <cell r="I102">
            <v>-100000</v>
          </cell>
          <cell r="J102">
            <v>-3391388.56</v>
          </cell>
          <cell r="K102">
            <v>0</v>
          </cell>
          <cell r="L102">
            <v>0</v>
          </cell>
          <cell r="M102">
            <v>-3391388.56</v>
          </cell>
        </row>
        <row r="103">
          <cell r="D103">
            <v>1143346.4099999999</v>
          </cell>
          <cell r="G103">
            <v>1143346.4099999999</v>
          </cell>
          <cell r="H103">
            <v>0</v>
          </cell>
          <cell r="I103">
            <v>0</v>
          </cell>
          <cell r="J103">
            <v>1143346.4099999999</v>
          </cell>
          <cell r="K103">
            <v>0</v>
          </cell>
          <cell r="L103">
            <v>0</v>
          </cell>
          <cell r="M103">
            <v>1143346.4099999999</v>
          </cell>
        </row>
        <row r="104">
          <cell r="D104">
            <v>-1143346.4099999999</v>
          </cell>
          <cell r="G104">
            <v>-1143346.4099999999</v>
          </cell>
          <cell r="H104">
            <v>0</v>
          </cell>
          <cell r="I104">
            <v>0</v>
          </cell>
          <cell r="J104">
            <v>-1143346.4099999999</v>
          </cell>
          <cell r="K104">
            <v>0</v>
          </cell>
          <cell r="L104">
            <v>0</v>
          </cell>
          <cell r="M104">
            <v>-1143346.4099999999</v>
          </cell>
        </row>
        <row r="105">
          <cell r="D105">
            <v>-641355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D106">
            <v>-220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D107">
            <v>-2588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D108">
            <v>-622124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G109">
            <v>-1206650</v>
          </cell>
          <cell r="H109">
            <v>0</v>
          </cell>
          <cell r="I109">
            <v>-504557</v>
          </cell>
          <cell r="J109">
            <v>-504557</v>
          </cell>
          <cell r="K109">
            <v>4000</v>
          </cell>
          <cell r="L109">
            <v>-680001.07</v>
          </cell>
          <cell r="M109">
            <v>-676001.07</v>
          </cell>
        </row>
        <row r="110">
          <cell r="D110">
            <v>0</v>
          </cell>
          <cell r="G110">
            <v>-2530</v>
          </cell>
          <cell r="H110">
            <v>0</v>
          </cell>
          <cell r="I110">
            <v>-960</v>
          </cell>
          <cell r="J110">
            <v>-960</v>
          </cell>
          <cell r="K110">
            <v>0</v>
          </cell>
          <cell r="L110">
            <v>-420</v>
          </cell>
          <cell r="M110">
            <v>-420</v>
          </cell>
        </row>
        <row r="111">
          <cell r="D111">
            <v>0</v>
          </cell>
          <cell r="G111">
            <v>-126943.79</v>
          </cell>
          <cell r="H111">
            <v>96021.18</v>
          </cell>
          <cell r="I111">
            <v>-243823.92</v>
          </cell>
          <cell r="J111">
            <v>-147802.74</v>
          </cell>
          <cell r="K111">
            <v>16300.51</v>
          </cell>
          <cell r="L111">
            <v>-245820.61</v>
          </cell>
          <cell r="M111">
            <v>-229520.1</v>
          </cell>
        </row>
        <row r="112">
          <cell r="D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D113">
            <v>-37793733.579999998</v>
          </cell>
          <cell r="G113">
            <v>-44229045</v>
          </cell>
          <cell r="H113">
            <v>4945805.08</v>
          </cell>
          <cell r="I113">
            <v>-57784298.950000003</v>
          </cell>
          <cell r="J113">
            <v>-52838493.869999997</v>
          </cell>
          <cell r="K113">
            <v>311391.06</v>
          </cell>
          <cell r="L113">
            <v>-56903462.380000003</v>
          </cell>
          <cell r="M113">
            <v>-56592071.32</v>
          </cell>
        </row>
        <row r="114">
          <cell r="D114">
            <v>-1505086.15</v>
          </cell>
          <cell r="G114">
            <v>-1291024.31</v>
          </cell>
          <cell r="H114">
            <v>688163.06</v>
          </cell>
          <cell r="I114">
            <v>-2115642.87</v>
          </cell>
          <cell r="J114">
            <v>-1427479.81</v>
          </cell>
          <cell r="K114">
            <v>280925.37</v>
          </cell>
          <cell r="L114">
            <v>-2165462.36</v>
          </cell>
          <cell r="M114">
            <v>-1884536.99</v>
          </cell>
        </row>
        <row r="115">
          <cell r="D115">
            <v>-12677525.720000001</v>
          </cell>
          <cell r="G115">
            <v>-12421440.689999999</v>
          </cell>
          <cell r="H115">
            <v>3384234.85</v>
          </cell>
          <cell r="I115">
            <v>-15610617.75</v>
          </cell>
          <cell r="J115">
            <v>-12226382.9</v>
          </cell>
          <cell r="K115">
            <v>1554764.71</v>
          </cell>
          <cell r="L115">
            <v>-15447934.25</v>
          </cell>
          <cell r="M115">
            <v>-13893169.539999999</v>
          </cell>
        </row>
        <row r="116">
          <cell r="D116">
            <v>0</v>
          </cell>
          <cell r="G116">
            <v>0</v>
          </cell>
          <cell r="H116">
            <v>309948.26</v>
          </cell>
          <cell r="I116">
            <v>-309948.26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G117">
            <v>0</v>
          </cell>
          <cell r="H117">
            <v>6292983.71</v>
          </cell>
          <cell r="I117">
            <v>-6292983.71</v>
          </cell>
          <cell r="J117">
            <v>0</v>
          </cell>
          <cell r="K117">
            <v>2902240.83</v>
          </cell>
          <cell r="L117">
            <v>-2902240.83</v>
          </cell>
          <cell r="M117">
            <v>0</v>
          </cell>
        </row>
        <row r="118">
          <cell r="D118">
            <v>9691862.6199999992</v>
          </cell>
          <cell r="G118">
            <v>10822415.970000001</v>
          </cell>
          <cell r="H118">
            <v>12052287.33</v>
          </cell>
          <cell r="I118">
            <v>-25769.09</v>
          </cell>
          <cell r="J118">
            <v>12026518.24</v>
          </cell>
          <cell r="K118">
            <v>15947730.199999999</v>
          </cell>
          <cell r="L118">
            <v>-2207347.17</v>
          </cell>
          <cell r="M118">
            <v>13740383.029999999</v>
          </cell>
        </row>
        <row r="119">
          <cell r="D119">
            <v>7988.68</v>
          </cell>
          <cell r="G119">
            <v>0</v>
          </cell>
          <cell r="H119">
            <v>2088</v>
          </cell>
          <cell r="I119">
            <v>0</v>
          </cell>
          <cell r="J119">
            <v>2088</v>
          </cell>
          <cell r="K119">
            <v>17400</v>
          </cell>
          <cell r="L119">
            <v>0</v>
          </cell>
          <cell r="M119">
            <v>17400</v>
          </cell>
        </row>
        <row r="120">
          <cell r="D120">
            <v>518841.55</v>
          </cell>
          <cell r="G120">
            <v>1870772.9</v>
          </cell>
          <cell r="H120">
            <v>2231658.08</v>
          </cell>
          <cell r="I120">
            <v>-6903.49</v>
          </cell>
          <cell r="J120">
            <v>2224754.59</v>
          </cell>
          <cell r="K120">
            <v>2204666.3199999998</v>
          </cell>
          <cell r="L120">
            <v>-34226.82</v>
          </cell>
          <cell r="M120">
            <v>2170439.5</v>
          </cell>
        </row>
        <row r="121">
          <cell r="D121">
            <v>26108.33</v>
          </cell>
          <cell r="G121">
            <v>27769.75</v>
          </cell>
          <cell r="H121">
            <v>29364.42</v>
          </cell>
          <cell r="I121">
            <v>-163.26</v>
          </cell>
          <cell r="J121">
            <v>29201.16</v>
          </cell>
          <cell r="K121">
            <v>34747.56</v>
          </cell>
          <cell r="L121">
            <v>-4872.67</v>
          </cell>
          <cell r="M121">
            <v>29874.89</v>
          </cell>
        </row>
        <row r="122">
          <cell r="D122">
            <v>720179.36</v>
          </cell>
          <cell r="G122">
            <v>899995.44</v>
          </cell>
          <cell r="H122">
            <v>1181176.94</v>
          </cell>
          <cell r="I122">
            <v>-55191.73</v>
          </cell>
          <cell r="J122">
            <v>1125985.21</v>
          </cell>
          <cell r="K122">
            <v>1753105.6</v>
          </cell>
          <cell r="L122">
            <v>-570135.27</v>
          </cell>
          <cell r="M122">
            <v>1182970.33</v>
          </cell>
        </row>
        <row r="123">
          <cell r="D123">
            <v>3275591.17</v>
          </cell>
          <cell r="G123">
            <v>4102116.35</v>
          </cell>
          <cell r="H123">
            <v>4726287.72</v>
          </cell>
          <cell r="I123">
            <v>-120285.27</v>
          </cell>
          <cell r="J123">
            <v>4606002.45</v>
          </cell>
          <cell r="K123">
            <v>7704904.7400000002</v>
          </cell>
          <cell r="L123">
            <v>-2476256.2000000002</v>
          </cell>
          <cell r="M123">
            <v>5228648.54</v>
          </cell>
        </row>
        <row r="124">
          <cell r="D124">
            <v>0</v>
          </cell>
          <cell r="G124">
            <v>124563.05</v>
          </cell>
          <cell r="H124">
            <v>112978.96</v>
          </cell>
          <cell r="I124">
            <v>0</v>
          </cell>
          <cell r="J124">
            <v>112978.96</v>
          </cell>
          <cell r="K124">
            <v>97256.35</v>
          </cell>
          <cell r="L124">
            <v>-24971.73</v>
          </cell>
          <cell r="M124">
            <v>72284.62</v>
          </cell>
        </row>
        <row r="125">
          <cell r="D125">
            <v>1754212.4</v>
          </cell>
          <cell r="G125">
            <v>2032142.46</v>
          </cell>
          <cell r="H125">
            <v>2365289.11</v>
          </cell>
          <cell r="I125">
            <v>-2352.75</v>
          </cell>
          <cell r="J125">
            <v>2362936.36</v>
          </cell>
          <cell r="K125">
            <v>3283640.65</v>
          </cell>
          <cell r="L125">
            <v>-448172.5</v>
          </cell>
          <cell r="M125">
            <v>2835468.15</v>
          </cell>
        </row>
        <row r="126">
          <cell r="D126">
            <v>622773.59</v>
          </cell>
          <cell r="G126">
            <v>701757.72</v>
          </cell>
          <cell r="H126">
            <v>787494.63</v>
          </cell>
          <cell r="I126">
            <v>-813.16</v>
          </cell>
          <cell r="J126">
            <v>786681.47</v>
          </cell>
          <cell r="K126">
            <v>1052936.49</v>
          </cell>
          <cell r="L126">
            <v>-146033.93</v>
          </cell>
          <cell r="M126">
            <v>906902.56</v>
          </cell>
        </row>
        <row r="127">
          <cell r="D127">
            <v>240756.78</v>
          </cell>
          <cell r="G127">
            <v>218459.31</v>
          </cell>
          <cell r="H127">
            <v>221420.01</v>
          </cell>
          <cell r="I127">
            <v>0</v>
          </cell>
          <cell r="J127">
            <v>221420.01</v>
          </cell>
          <cell r="K127">
            <v>467922.35</v>
          </cell>
          <cell r="L127">
            <v>-181031.09</v>
          </cell>
          <cell r="M127">
            <v>286891.26</v>
          </cell>
        </row>
        <row r="128">
          <cell r="D128">
            <v>2353725.16</v>
          </cell>
          <cell r="G128">
            <v>2394850.11</v>
          </cell>
          <cell r="H128">
            <v>3211567.09</v>
          </cell>
          <cell r="I128">
            <v>0</v>
          </cell>
          <cell r="J128">
            <v>3211567.09</v>
          </cell>
          <cell r="K128">
            <v>725269.39</v>
          </cell>
          <cell r="L128">
            <v>-5374.72</v>
          </cell>
          <cell r="M128">
            <v>719894.67</v>
          </cell>
        </row>
        <row r="129">
          <cell r="D129">
            <v>7129957.79</v>
          </cell>
          <cell r="G129">
            <v>9308157.1600000001</v>
          </cell>
          <cell r="H129">
            <v>11188290.199999999</v>
          </cell>
          <cell r="I129">
            <v>-22472.87</v>
          </cell>
          <cell r="J129">
            <v>11165817.33</v>
          </cell>
          <cell r="K129">
            <v>15115218.75</v>
          </cell>
          <cell r="L129">
            <v>-2060278.75</v>
          </cell>
          <cell r="M129">
            <v>13054940</v>
          </cell>
        </row>
        <row r="130">
          <cell r="D130">
            <v>0</v>
          </cell>
          <cell r="G130">
            <v>21367.200000000001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D131">
            <v>10512611</v>
          </cell>
          <cell r="G131">
            <v>10497597.800000001</v>
          </cell>
          <cell r="H131">
            <v>13665487.449999999</v>
          </cell>
          <cell r="I131">
            <v>-48366.66</v>
          </cell>
          <cell r="J131">
            <v>13617120.789999999</v>
          </cell>
          <cell r="K131">
            <v>17322849.949999999</v>
          </cell>
          <cell r="L131">
            <v>-2445609.71</v>
          </cell>
          <cell r="M131">
            <v>14877240.24</v>
          </cell>
        </row>
        <row r="132">
          <cell r="D132">
            <v>224761.5</v>
          </cell>
          <cell r="G132">
            <v>325968.02</v>
          </cell>
          <cell r="H132">
            <v>303474.06</v>
          </cell>
          <cell r="I132">
            <v>-1495.73</v>
          </cell>
          <cell r="J132">
            <v>301978.33</v>
          </cell>
          <cell r="K132">
            <v>345087.75</v>
          </cell>
          <cell r="L132">
            <v>-55027.38</v>
          </cell>
          <cell r="M132">
            <v>290060.37</v>
          </cell>
        </row>
        <row r="133">
          <cell r="D133">
            <v>694107.23</v>
          </cell>
          <cell r="G133">
            <v>860610.48</v>
          </cell>
          <cell r="H133">
            <v>1019833.76</v>
          </cell>
          <cell r="I133">
            <v>0</v>
          </cell>
          <cell r="J133">
            <v>1019833.76</v>
          </cell>
          <cell r="K133">
            <v>2300201.6</v>
          </cell>
          <cell r="L133">
            <v>-1150100.8</v>
          </cell>
          <cell r="M133">
            <v>1150100.8</v>
          </cell>
        </row>
        <row r="134">
          <cell r="D134">
            <v>20256.419999999998</v>
          </cell>
          <cell r="G134">
            <v>20501.28</v>
          </cell>
          <cell r="H134">
            <v>23610.12</v>
          </cell>
          <cell r="I134">
            <v>0</v>
          </cell>
          <cell r="J134">
            <v>23610.12</v>
          </cell>
          <cell r="K134">
            <v>28572.36</v>
          </cell>
          <cell r="L134">
            <v>0</v>
          </cell>
          <cell r="M134">
            <v>28572.36</v>
          </cell>
        </row>
        <row r="135">
          <cell r="D135">
            <v>169358.05</v>
          </cell>
          <cell r="G135">
            <v>168119.56</v>
          </cell>
          <cell r="H135">
            <v>251507.66</v>
          </cell>
          <cell r="I135">
            <v>-2296</v>
          </cell>
          <cell r="J135">
            <v>249211.66</v>
          </cell>
          <cell r="K135">
            <v>263825.24</v>
          </cell>
          <cell r="L135">
            <v>0</v>
          </cell>
          <cell r="M135">
            <v>263825.24</v>
          </cell>
        </row>
        <row r="136">
          <cell r="D136">
            <v>2050.62</v>
          </cell>
          <cell r="G136">
            <v>1890.42</v>
          </cell>
          <cell r="H136">
            <v>8865.09</v>
          </cell>
          <cell r="I136">
            <v>0</v>
          </cell>
          <cell r="J136">
            <v>8865.09</v>
          </cell>
          <cell r="K136">
            <v>124546.97</v>
          </cell>
          <cell r="L136">
            <v>0</v>
          </cell>
          <cell r="M136">
            <v>124546.97</v>
          </cell>
        </row>
        <row r="137">
          <cell r="D137">
            <v>147056.68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D138">
            <v>432558.72</v>
          </cell>
          <cell r="G138">
            <v>376915.3</v>
          </cell>
          <cell r="H138">
            <v>355452.8</v>
          </cell>
          <cell r="I138">
            <v>-1299</v>
          </cell>
          <cell r="J138">
            <v>354153.8</v>
          </cell>
          <cell r="K138">
            <v>524898.28</v>
          </cell>
          <cell r="L138">
            <v>-290</v>
          </cell>
          <cell r="M138">
            <v>524608.28</v>
          </cell>
        </row>
        <row r="139">
          <cell r="D139">
            <v>55412.959999999999</v>
          </cell>
          <cell r="G139">
            <v>15823.26</v>
          </cell>
          <cell r="H139">
            <v>6223.26</v>
          </cell>
          <cell r="I139">
            <v>0</v>
          </cell>
          <cell r="J139">
            <v>6223.26</v>
          </cell>
          <cell r="K139">
            <v>23889.75</v>
          </cell>
          <cell r="L139">
            <v>0</v>
          </cell>
          <cell r="M139">
            <v>23889.75</v>
          </cell>
        </row>
        <row r="140">
          <cell r="D140">
            <v>112156.28</v>
          </cell>
          <cell r="G140">
            <v>60627.38</v>
          </cell>
          <cell r="H140">
            <v>99679.71</v>
          </cell>
          <cell r="I140">
            <v>0</v>
          </cell>
          <cell r="J140">
            <v>99679.71</v>
          </cell>
          <cell r="K140">
            <v>125826.82</v>
          </cell>
          <cell r="L140">
            <v>0</v>
          </cell>
          <cell r="M140">
            <v>125826.82</v>
          </cell>
        </row>
        <row r="141">
          <cell r="D141">
            <v>16553.5</v>
          </cell>
          <cell r="G141">
            <v>14005.3</v>
          </cell>
          <cell r="H141">
            <v>9074.49</v>
          </cell>
          <cell r="I141">
            <v>-116</v>
          </cell>
          <cell r="J141">
            <v>8958.49</v>
          </cell>
          <cell r="K141">
            <v>15807.72</v>
          </cell>
          <cell r="L141">
            <v>0</v>
          </cell>
          <cell r="M141">
            <v>15807.72</v>
          </cell>
        </row>
        <row r="142">
          <cell r="D142">
            <v>6006.7</v>
          </cell>
          <cell r="G142">
            <v>6145.74</v>
          </cell>
          <cell r="H142">
            <v>5449.01</v>
          </cell>
          <cell r="I142">
            <v>-712.26</v>
          </cell>
          <cell r="J142">
            <v>4736.75</v>
          </cell>
          <cell r="K142">
            <v>3107.03</v>
          </cell>
          <cell r="L142">
            <v>0</v>
          </cell>
          <cell r="M142">
            <v>3107.03</v>
          </cell>
        </row>
        <row r="143">
          <cell r="D143">
            <v>7079.99</v>
          </cell>
          <cell r="G143">
            <v>3885</v>
          </cell>
          <cell r="H143">
            <v>3837.95</v>
          </cell>
          <cell r="I143">
            <v>0</v>
          </cell>
          <cell r="J143">
            <v>3837.95</v>
          </cell>
          <cell r="K143">
            <v>15002.66</v>
          </cell>
          <cell r="L143">
            <v>0</v>
          </cell>
          <cell r="M143">
            <v>15002.66</v>
          </cell>
        </row>
        <row r="144">
          <cell r="D144">
            <v>40924.800000000003</v>
          </cell>
          <cell r="G144">
            <v>0</v>
          </cell>
          <cell r="H144">
            <v>250</v>
          </cell>
          <cell r="I144">
            <v>-125</v>
          </cell>
          <cell r="J144">
            <v>125</v>
          </cell>
          <cell r="K144">
            <v>220</v>
          </cell>
          <cell r="L144">
            <v>0</v>
          </cell>
          <cell r="M144">
            <v>220</v>
          </cell>
        </row>
        <row r="145">
          <cell r="D145">
            <v>717</v>
          </cell>
          <cell r="G145">
            <v>981.5</v>
          </cell>
          <cell r="H145">
            <v>2371.5</v>
          </cell>
          <cell r="I145">
            <v>0</v>
          </cell>
          <cell r="J145">
            <v>2371.5</v>
          </cell>
          <cell r="K145">
            <v>991</v>
          </cell>
          <cell r="L145">
            <v>0</v>
          </cell>
          <cell r="M145">
            <v>991</v>
          </cell>
        </row>
        <row r="146">
          <cell r="D146">
            <v>483946.32</v>
          </cell>
          <cell r="G146">
            <v>518056</v>
          </cell>
          <cell r="H146">
            <v>550297.66</v>
          </cell>
          <cell r="I146">
            <v>0</v>
          </cell>
          <cell r="J146">
            <v>550297.66</v>
          </cell>
          <cell r="K146">
            <v>673826.03</v>
          </cell>
          <cell r="L146">
            <v>-22812.2</v>
          </cell>
          <cell r="M146">
            <v>651013.82999999996</v>
          </cell>
        </row>
        <row r="147">
          <cell r="D147">
            <v>11633.04</v>
          </cell>
          <cell r="G147">
            <v>31975.4</v>
          </cell>
          <cell r="H147">
            <v>56495.83</v>
          </cell>
          <cell r="I147">
            <v>0</v>
          </cell>
          <cell r="J147">
            <v>56495.83</v>
          </cell>
          <cell r="K147">
            <v>70406.2</v>
          </cell>
          <cell r="L147">
            <v>0</v>
          </cell>
          <cell r="M147">
            <v>70406.2</v>
          </cell>
        </row>
        <row r="148">
          <cell r="D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1682</v>
          </cell>
          <cell r="L148">
            <v>0</v>
          </cell>
          <cell r="M148">
            <v>1682</v>
          </cell>
        </row>
        <row r="149">
          <cell r="D149">
            <v>401</v>
          </cell>
          <cell r="G149">
            <v>0</v>
          </cell>
          <cell r="H149">
            <v>644</v>
          </cell>
          <cell r="I149">
            <v>0</v>
          </cell>
          <cell r="J149">
            <v>644</v>
          </cell>
          <cell r="K149">
            <v>0</v>
          </cell>
          <cell r="L149">
            <v>0</v>
          </cell>
          <cell r="M149">
            <v>0</v>
          </cell>
        </row>
        <row r="150">
          <cell r="D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821.6</v>
          </cell>
          <cell r="L150">
            <v>0</v>
          </cell>
          <cell r="M150">
            <v>821.6</v>
          </cell>
        </row>
        <row r="151">
          <cell r="D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27631.200000000001</v>
          </cell>
          <cell r="L151">
            <v>0</v>
          </cell>
          <cell r="M151">
            <v>27631.200000000001</v>
          </cell>
        </row>
        <row r="152">
          <cell r="D152">
            <v>19230.490000000002</v>
          </cell>
          <cell r="G152">
            <v>92599.45</v>
          </cell>
          <cell r="H152">
            <v>81879.11</v>
          </cell>
          <cell r="I152">
            <v>0</v>
          </cell>
          <cell r="J152">
            <v>81879.11</v>
          </cell>
          <cell r="K152">
            <v>35156.69</v>
          </cell>
          <cell r="L152">
            <v>0</v>
          </cell>
          <cell r="M152">
            <v>35156.69</v>
          </cell>
        </row>
        <row r="153">
          <cell r="D153">
            <v>181997</v>
          </cell>
          <cell r="G153">
            <v>201888</v>
          </cell>
          <cell r="H153">
            <v>194045</v>
          </cell>
          <cell r="I153">
            <v>-430</v>
          </cell>
          <cell r="J153">
            <v>193615</v>
          </cell>
          <cell r="K153">
            <v>240379</v>
          </cell>
          <cell r="L153">
            <v>-599</v>
          </cell>
          <cell r="M153">
            <v>239780</v>
          </cell>
        </row>
        <row r="154">
          <cell r="D154">
            <v>3761</v>
          </cell>
          <cell r="G154">
            <v>42447</v>
          </cell>
          <cell r="H154">
            <v>21088</v>
          </cell>
          <cell r="I154">
            <v>0</v>
          </cell>
          <cell r="J154">
            <v>21088</v>
          </cell>
          <cell r="K154">
            <v>10334</v>
          </cell>
          <cell r="L154">
            <v>0</v>
          </cell>
          <cell r="M154">
            <v>10334</v>
          </cell>
        </row>
        <row r="155">
          <cell r="D155">
            <v>152674.82999999999</v>
          </cell>
          <cell r="G155">
            <v>160811.43</v>
          </cell>
          <cell r="H155">
            <v>110657.28</v>
          </cell>
          <cell r="I155">
            <v>0</v>
          </cell>
          <cell r="J155">
            <v>110657.28</v>
          </cell>
          <cell r="K155">
            <v>92720.85</v>
          </cell>
          <cell r="L155">
            <v>0</v>
          </cell>
          <cell r="M155">
            <v>92720.85</v>
          </cell>
        </row>
        <row r="156">
          <cell r="D156">
            <v>91799.33</v>
          </cell>
          <cell r="G156">
            <v>89437</v>
          </cell>
          <cell r="H156">
            <v>111459</v>
          </cell>
          <cell r="I156">
            <v>-21223</v>
          </cell>
          <cell r="J156">
            <v>90236</v>
          </cell>
          <cell r="K156">
            <v>86927.5</v>
          </cell>
          <cell r="L156">
            <v>0</v>
          </cell>
          <cell r="M156">
            <v>86927.5</v>
          </cell>
        </row>
        <row r="157">
          <cell r="D157">
            <v>97576.85</v>
          </cell>
          <cell r="G157">
            <v>260510.74</v>
          </cell>
          <cell r="H157">
            <v>293102.26</v>
          </cell>
          <cell r="I157">
            <v>-5916</v>
          </cell>
          <cell r="J157">
            <v>287186.26</v>
          </cell>
          <cell r="K157">
            <v>308428.5</v>
          </cell>
          <cell r="L157">
            <v>0</v>
          </cell>
          <cell r="M157">
            <v>308428.5</v>
          </cell>
        </row>
        <row r="158">
          <cell r="D158">
            <v>695507.29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  <row r="159">
          <cell r="D159">
            <v>188609.14</v>
          </cell>
          <cell r="G159">
            <v>172299</v>
          </cell>
          <cell r="H159">
            <v>197185.5</v>
          </cell>
          <cell r="I159">
            <v>0</v>
          </cell>
          <cell r="J159">
            <v>197185.5</v>
          </cell>
          <cell r="K159">
            <v>160250.5</v>
          </cell>
          <cell r="L159">
            <v>-4634.5</v>
          </cell>
          <cell r="M159">
            <v>155616</v>
          </cell>
        </row>
        <row r="160">
          <cell r="D160">
            <v>941868.48</v>
          </cell>
          <cell r="G160">
            <v>955809.88</v>
          </cell>
          <cell r="H160">
            <v>1102949.52</v>
          </cell>
          <cell r="I160">
            <v>0</v>
          </cell>
          <cell r="J160">
            <v>1102949.52</v>
          </cell>
          <cell r="K160">
            <v>1308533.8500000001</v>
          </cell>
          <cell r="L160">
            <v>-8584</v>
          </cell>
          <cell r="M160">
            <v>1299949.8500000001</v>
          </cell>
        </row>
        <row r="161">
          <cell r="D161">
            <v>33640</v>
          </cell>
          <cell r="G161">
            <v>40368</v>
          </cell>
          <cell r="H161">
            <v>23548</v>
          </cell>
          <cell r="I161">
            <v>0</v>
          </cell>
          <cell r="J161">
            <v>23548</v>
          </cell>
          <cell r="K161">
            <v>77372</v>
          </cell>
          <cell r="L161">
            <v>0</v>
          </cell>
          <cell r="M161">
            <v>77372</v>
          </cell>
        </row>
        <row r="162">
          <cell r="D162">
            <v>28344.6</v>
          </cell>
          <cell r="G162">
            <v>54842.64</v>
          </cell>
          <cell r="H162">
            <v>66798.600000000006</v>
          </cell>
          <cell r="I162">
            <v>0</v>
          </cell>
          <cell r="J162">
            <v>66798.600000000006</v>
          </cell>
          <cell r="K162">
            <v>65549.23</v>
          </cell>
          <cell r="L162">
            <v>0</v>
          </cell>
          <cell r="M162">
            <v>65549.23</v>
          </cell>
        </row>
        <row r="163">
          <cell r="D163">
            <v>127600</v>
          </cell>
          <cell r="G163">
            <v>92800</v>
          </cell>
          <cell r="H163">
            <v>92800</v>
          </cell>
          <cell r="I163">
            <v>0</v>
          </cell>
          <cell r="J163">
            <v>92800</v>
          </cell>
          <cell r="K163">
            <v>92800</v>
          </cell>
          <cell r="L163">
            <v>0</v>
          </cell>
          <cell r="M163">
            <v>92800</v>
          </cell>
        </row>
        <row r="164">
          <cell r="D164">
            <v>580</v>
          </cell>
          <cell r="G164">
            <v>0</v>
          </cell>
          <cell r="H164">
            <v>29638</v>
          </cell>
          <cell r="I164">
            <v>0</v>
          </cell>
          <cell r="J164">
            <v>29638</v>
          </cell>
          <cell r="K164">
            <v>0</v>
          </cell>
          <cell r="L164">
            <v>0</v>
          </cell>
          <cell r="M164">
            <v>0</v>
          </cell>
        </row>
        <row r="165">
          <cell r="D165">
            <v>2320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1319680.3999999999</v>
          </cell>
          <cell r="L165">
            <v>0</v>
          </cell>
          <cell r="M165">
            <v>1319680.3999999999</v>
          </cell>
        </row>
        <row r="166">
          <cell r="D166">
            <v>1012132.27</v>
          </cell>
          <cell r="G166">
            <v>1044045.46</v>
          </cell>
          <cell r="H166">
            <v>1273093.3400000001</v>
          </cell>
          <cell r="I166">
            <v>-135784.60999999999</v>
          </cell>
          <cell r="J166">
            <v>1137308.73</v>
          </cell>
          <cell r="K166">
            <v>933738.45</v>
          </cell>
          <cell r="L166">
            <v>-15679.13</v>
          </cell>
          <cell r="M166">
            <v>918059.32</v>
          </cell>
        </row>
        <row r="167">
          <cell r="D167">
            <v>284498.18</v>
          </cell>
          <cell r="G167">
            <v>258636.13</v>
          </cell>
          <cell r="H167">
            <v>490690.09</v>
          </cell>
          <cell r="I167">
            <v>0</v>
          </cell>
          <cell r="J167">
            <v>490690.09</v>
          </cell>
          <cell r="K167">
            <v>212219.95</v>
          </cell>
          <cell r="L167">
            <v>-35995.980000000003</v>
          </cell>
          <cell r="M167">
            <v>176223.97</v>
          </cell>
        </row>
        <row r="168">
          <cell r="D168">
            <v>0</v>
          </cell>
          <cell r="G168">
            <v>46149.29</v>
          </cell>
          <cell r="H168">
            <v>297252.2</v>
          </cell>
          <cell r="I168">
            <v>0</v>
          </cell>
          <cell r="J168">
            <v>297252.2</v>
          </cell>
          <cell r="K168">
            <v>310360.12</v>
          </cell>
          <cell r="L168">
            <v>-9000</v>
          </cell>
          <cell r="M168">
            <v>301360.12</v>
          </cell>
        </row>
        <row r="169">
          <cell r="D169">
            <v>0</v>
          </cell>
          <cell r="G169">
            <v>30160</v>
          </cell>
          <cell r="H169">
            <v>8523.7999999999993</v>
          </cell>
          <cell r="I169">
            <v>0</v>
          </cell>
          <cell r="J169">
            <v>8523.7999999999993</v>
          </cell>
          <cell r="K169">
            <v>0</v>
          </cell>
          <cell r="L169">
            <v>0</v>
          </cell>
          <cell r="M169">
            <v>0</v>
          </cell>
        </row>
        <row r="170">
          <cell r="D170">
            <v>6347.54</v>
          </cell>
          <cell r="G170">
            <v>208.8</v>
          </cell>
          <cell r="H170">
            <v>6920.05</v>
          </cell>
          <cell r="I170">
            <v>-1125.2</v>
          </cell>
          <cell r="J170">
            <v>5794.85</v>
          </cell>
          <cell r="K170">
            <v>1037.04</v>
          </cell>
          <cell r="L170">
            <v>-716.82</v>
          </cell>
          <cell r="M170">
            <v>320.22000000000003</v>
          </cell>
        </row>
        <row r="171">
          <cell r="D171">
            <v>113392.29</v>
          </cell>
          <cell r="G171">
            <v>97769.37</v>
          </cell>
          <cell r="H171">
            <v>108284.83</v>
          </cell>
          <cell r="I171">
            <v>0</v>
          </cell>
          <cell r="J171">
            <v>108284.83</v>
          </cell>
          <cell r="K171">
            <v>106628.44</v>
          </cell>
          <cell r="L171">
            <v>-3837.86</v>
          </cell>
          <cell r="M171">
            <v>102790.58</v>
          </cell>
        </row>
        <row r="172">
          <cell r="D172">
            <v>13401.2</v>
          </cell>
          <cell r="G172">
            <v>26627.21</v>
          </cell>
          <cell r="H172">
            <v>35892.53</v>
          </cell>
          <cell r="I172">
            <v>-2668</v>
          </cell>
          <cell r="J172">
            <v>33224.53</v>
          </cell>
          <cell r="K172">
            <v>43674.81</v>
          </cell>
          <cell r="L172">
            <v>0</v>
          </cell>
          <cell r="M172">
            <v>43674.81</v>
          </cell>
        </row>
        <row r="173">
          <cell r="D173">
            <v>457935.7</v>
          </cell>
          <cell r="G173">
            <v>295620.51</v>
          </cell>
          <cell r="H173">
            <v>180925.93</v>
          </cell>
          <cell r="I173">
            <v>-8990</v>
          </cell>
          <cell r="J173">
            <v>171935.93</v>
          </cell>
          <cell r="K173">
            <v>220621.61</v>
          </cell>
          <cell r="L173">
            <v>-140012</v>
          </cell>
          <cell r="M173">
            <v>80609.61</v>
          </cell>
        </row>
        <row r="174">
          <cell r="D174">
            <v>195829.26</v>
          </cell>
          <cell r="G174">
            <v>39580.04</v>
          </cell>
          <cell r="H174">
            <v>150815.35999999999</v>
          </cell>
          <cell r="I174">
            <v>0</v>
          </cell>
          <cell r="J174">
            <v>150815.35999999999</v>
          </cell>
          <cell r="K174">
            <v>87916.03</v>
          </cell>
          <cell r="L174">
            <v>0</v>
          </cell>
          <cell r="M174">
            <v>87916.03</v>
          </cell>
        </row>
        <row r="175">
          <cell r="D175">
            <v>86797.08</v>
          </cell>
          <cell r="G175">
            <v>47597.24</v>
          </cell>
          <cell r="H175">
            <v>73218.92</v>
          </cell>
          <cell r="I175">
            <v>-20634.59</v>
          </cell>
          <cell r="J175">
            <v>52584.33</v>
          </cell>
          <cell r="K175">
            <v>47966</v>
          </cell>
          <cell r="L175">
            <v>-406</v>
          </cell>
          <cell r="M175">
            <v>47560</v>
          </cell>
        </row>
        <row r="176">
          <cell r="D176">
            <v>114578.81</v>
          </cell>
          <cell r="G176">
            <v>36054.75</v>
          </cell>
          <cell r="H176">
            <v>148454.26</v>
          </cell>
          <cell r="I176">
            <v>-118709.24</v>
          </cell>
          <cell r="J176">
            <v>29745.02</v>
          </cell>
          <cell r="K176">
            <v>29670</v>
          </cell>
          <cell r="L176">
            <v>0</v>
          </cell>
          <cell r="M176">
            <v>29670</v>
          </cell>
        </row>
        <row r="177">
          <cell r="D177">
            <v>217957.39</v>
          </cell>
          <cell r="G177">
            <v>230324.44</v>
          </cell>
          <cell r="H177">
            <v>231459.72</v>
          </cell>
          <cell r="I177">
            <v>0</v>
          </cell>
          <cell r="J177">
            <v>231459.72</v>
          </cell>
          <cell r="K177">
            <v>278760.38</v>
          </cell>
          <cell r="L177">
            <v>-470.36</v>
          </cell>
          <cell r="M177">
            <v>278290.02</v>
          </cell>
        </row>
        <row r="178">
          <cell r="D178">
            <v>0</v>
          </cell>
          <cell r="G178">
            <v>25520</v>
          </cell>
          <cell r="H178">
            <v>12760</v>
          </cell>
          <cell r="I178">
            <v>0</v>
          </cell>
          <cell r="J178">
            <v>12760</v>
          </cell>
          <cell r="K178">
            <v>16240</v>
          </cell>
          <cell r="L178">
            <v>0</v>
          </cell>
          <cell r="M178">
            <v>16240</v>
          </cell>
        </row>
        <row r="179">
          <cell r="D179">
            <v>14528.18</v>
          </cell>
          <cell r="G179">
            <v>10058.959999999999</v>
          </cell>
          <cell r="H179">
            <v>16982.009999999998</v>
          </cell>
          <cell r="I179">
            <v>0</v>
          </cell>
          <cell r="J179">
            <v>16982.009999999998</v>
          </cell>
          <cell r="K179">
            <v>22094.02</v>
          </cell>
          <cell r="L179">
            <v>0</v>
          </cell>
          <cell r="M179">
            <v>22094.02</v>
          </cell>
        </row>
        <row r="180">
          <cell r="D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1135</v>
          </cell>
          <cell r="L180">
            <v>0</v>
          </cell>
          <cell r="M180">
            <v>1135</v>
          </cell>
        </row>
        <row r="181">
          <cell r="D181">
            <v>3375580.27</v>
          </cell>
          <cell r="G181">
            <v>4803113.34</v>
          </cell>
          <cell r="H181">
            <v>5172314.26</v>
          </cell>
          <cell r="I181">
            <v>-611040.34</v>
          </cell>
          <cell r="J181">
            <v>4561273.92</v>
          </cell>
          <cell r="K181">
            <v>5693188</v>
          </cell>
          <cell r="L181">
            <v>-511831.59</v>
          </cell>
          <cell r="M181">
            <v>5181356.41</v>
          </cell>
        </row>
        <row r="182">
          <cell r="D182">
            <v>109527.2</v>
          </cell>
          <cell r="G182">
            <v>62176</v>
          </cell>
          <cell r="H182">
            <v>1102</v>
          </cell>
          <cell r="I182">
            <v>0</v>
          </cell>
          <cell r="J182">
            <v>1102</v>
          </cell>
          <cell r="K182">
            <v>0</v>
          </cell>
          <cell r="L182">
            <v>0</v>
          </cell>
          <cell r="M182">
            <v>0</v>
          </cell>
        </row>
        <row r="183">
          <cell r="D183">
            <v>29232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4">
          <cell r="D184">
            <v>232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D185">
            <v>232000</v>
          </cell>
          <cell r="G185">
            <v>1241199.94</v>
          </cell>
          <cell r="H185">
            <v>358036.32</v>
          </cell>
          <cell r="I185">
            <v>0</v>
          </cell>
          <cell r="J185">
            <v>358036.32</v>
          </cell>
          <cell r="K185">
            <v>139200</v>
          </cell>
          <cell r="L185">
            <v>0</v>
          </cell>
          <cell r="M185">
            <v>139200</v>
          </cell>
        </row>
        <row r="186">
          <cell r="D186">
            <v>28281</v>
          </cell>
          <cell r="G186">
            <v>47323.01</v>
          </cell>
          <cell r="H186">
            <v>108190</v>
          </cell>
          <cell r="I186">
            <v>-6652</v>
          </cell>
          <cell r="J186">
            <v>101538</v>
          </cell>
          <cell r="K186">
            <v>57176</v>
          </cell>
          <cell r="L186">
            <v>-21214</v>
          </cell>
          <cell r="M186">
            <v>35962</v>
          </cell>
        </row>
        <row r="187">
          <cell r="D187">
            <v>19702</v>
          </cell>
          <cell r="G187">
            <v>54767.7</v>
          </cell>
          <cell r="H187">
            <v>49384.91</v>
          </cell>
          <cell r="I187">
            <v>0</v>
          </cell>
          <cell r="J187">
            <v>49384.91</v>
          </cell>
          <cell r="K187">
            <v>0</v>
          </cell>
          <cell r="L187">
            <v>0</v>
          </cell>
          <cell r="M187">
            <v>0</v>
          </cell>
        </row>
        <row r="188">
          <cell r="D188">
            <v>82007.649999999994</v>
          </cell>
          <cell r="G188">
            <v>82693.649999999994</v>
          </cell>
          <cell r="H188">
            <v>92748</v>
          </cell>
          <cell r="I188">
            <v>-3018</v>
          </cell>
          <cell r="J188">
            <v>89730</v>
          </cell>
          <cell r="K188">
            <v>119633.33</v>
          </cell>
          <cell r="L188">
            <v>-5813</v>
          </cell>
          <cell r="M188">
            <v>113820.33</v>
          </cell>
        </row>
        <row r="189">
          <cell r="D189">
            <v>0</v>
          </cell>
          <cell r="G189">
            <v>2683.83</v>
          </cell>
          <cell r="H189">
            <v>1865.07</v>
          </cell>
          <cell r="I189">
            <v>0</v>
          </cell>
          <cell r="J189">
            <v>1865.07</v>
          </cell>
          <cell r="K189">
            <v>0</v>
          </cell>
          <cell r="L189">
            <v>0</v>
          </cell>
          <cell r="M189">
            <v>0</v>
          </cell>
        </row>
        <row r="190">
          <cell r="D190">
            <v>36349.03</v>
          </cell>
          <cell r="G190">
            <v>49404.24</v>
          </cell>
          <cell r="H190">
            <v>67472.179999999993</v>
          </cell>
          <cell r="I190">
            <v>0</v>
          </cell>
          <cell r="J190">
            <v>67472.179999999993</v>
          </cell>
          <cell r="K190">
            <v>96570.48</v>
          </cell>
          <cell r="L190">
            <v>-41.05</v>
          </cell>
          <cell r="M190">
            <v>96529.43</v>
          </cell>
        </row>
        <row r="191">
          <cell r="D191">
            <v>17500.84</v>
          </cell>
          <cell r="G191">
            <v>53788.800000000003</v>
          </cell>
          <cell r="H191">
            <v>42160.68</v>
          </cell>
          <cell r="I191">
            <v>0</v>
          </cell>
          <cell r="J191">
            <v>42160.68</v>
          </cell>
          <cell r="K191">
            <v>0</v>
          </cell>
          <cell r="L191">
            <v>0</v>
          </cell>
          <cell r="M191">
            <v>0</v>
          </cell>
        </row>
        <row r="192">
          <cell r="D192">
            <v>311073.34000000003</v>
          </cell>
          <cell r="G192">
            <v>356467.63</v>
          </cell>
          <cell r="H192">
            <v>469854.49</v>
          </cell>
          <cell r="I192">
            <v>-2181.6</v>
          </cell>
          <cell r="J192">
            <v>467672.89</v>
          </cell>
          <cell r="K192">
            <v>518937.55</v>
          </cell>
          <cell r="L192">
            <v>-29617.58</v>
          </cell>
          <cell r="M192">
            <v>489319.97</v>
          </cell>
        </row>
        <row r="193">
          <cell r="D193">
            <v>0</v>
          </cell>
          <cell r="G193">
            <v>397168.31</v>
          </cell>
          <cell r="H193">
            <v>390137.46</v>
          </cell>
          <cell r="I193">
            <v>-10769</v>
          </cell>
          <cell r="J193">
            <v>379368.46</v>
          </cell>
          <cell r="K193">
            <v>737150.77</v>
          </cell>
          <cell r="L193">
            <v>-3704.27</v>
          </cell>
          <cell r="M193">
            <v>733446.5</v>
          </cell>
        </row>
        <row r="194">
          <cell r="D194">
            <v>112686.69</v>
          </cell>
          <cell r="G194">
            <v>162802.57999999999</v>
          </cell>
          <cell r="H194">
            <v>167844.06</v>
          </cell>
          <cell r="I194">
            <v>0</v>
          </cell>
          <cell r="J194">
            <v>167844.06</v>
          </cell>
          <cell r="K194">
            <v>194030.34</v>
          </cell>
          <cell r="L194">
            <v>-29598.89</v>
          </cell>
          <cell r="M194">
            <v>164431.45000000001</v>
          </cell>
        </row>
        <row r="195">
          <cell r="D195">
            <v>71007.73</v>
          </cell>
          <cell r="G195">
            <v>89948.76</v>
          </cell>
          <cell r="H195">
            <v>67799.87</v>
          </cell>
          <cell r="I195">
            <v>-256</v>
          </cell>
          <cell r="J195">
            <v>67543.87</v>
          </cell>
          <cell r="K195">
            <v>76982.080000000002</v>
          </cell>
          <cell r="L195">
            <v>-445.5</v>
          </cell>
          <cell r="M195">
            <v>76536.58</v>
          </cell>
        </row>
        <row r="196">
          <cell r="D196">
            <v>20121.900000000001</v>
          </cell>
          <cell r="G196">
            <v>17198</v>
          </cell>
          <cell r="H196">
            <v>24898</v>
          </cell>
          <cell r="I196">
            <v>0</v>
          </cell>
          <cell r="J196">
            <v>24898</v>
          </cell>
          <cell r="K196">
            <v>21987</v>
          </cell>
          <cell r="L196">
            <v>0</v>
          </cell>
          <cell r="M196">
            <v>21987</v>
          </cell>
        </row>
        <row r="197">
          <cell r="D197">
            <v>601040.64000000001</v>
          </cell>
          <cell r="G197">
            <v>741139.01</v>
          </cell>
          <cell r="H197">
            <v>886986.23999999999</v>
          </cell>
          <cell r="I197">
            <v>-3557.26</v>
          </cell>
          <cell r="J197">
            <v>883428.98</v>
          </cell>
          <cell r="K197">
            <v>1197454.3600000001</v>
          </cell>
          <cell r="L197">
            <v>-211976.52</v>
          </cell>
          <cell r="M197">
            <v>985477.84</v>
          </cell>
        </row>
        <row r="198">
          <cell r="D198">
            <v>310079.09999999998</v>
          </cell>
          <cell r="G198">
            <v>334512.53000000003</v>
          </cell>
          <cell r="H198">
            <v>387178.16</v>
          </cell>
          <cell r="I198">
            <v>0</v>
          </cell>
          <cell r="J198">
            <v>387178.16</v>
          </cell>
          <cell r="K198">
            <v>385854.24</v>
          </cell>
          <cell r="L198">
            <v>0</v>
          </cell>
          <cell r="M198">
            <v>385854.24</v>
          </cell>
        </row>
        <row r="199">
          <cell r="D199">
            <v>20026.3</v>
          </cell>
          <cell r="G199">
            <v>20026.29</v>
          </cell>
          <cell r="H199">
            <v>20026.3</v>
          </cell>
          <cell r="I199">
            <v>0</v>
          </cell>
          <cell r="J199">
            <v>20026.3</v>
          </cell>
          <cell r="K199">
            <v>15098.28</v>
          </cell>
          <cell r="L199">
            <v>0</v>
          </cell>
          <cell r="M199">
            <v>15098.28</v>
          </cell>
        </row>
        <row r="200">
          <cell r="D200">
            <v>443883.48</v>
          </cell>
          <cell r="G200">
            <v>743318.46</v>
          </cell>
          <cell r="H200">
            <v>829195.53</v>
          </cell>
          <cell r="I200">
            <v>0</v>
          </cell>
          <cell r="J200">
            <v>829195.53</v>
          </cell>
          <cell r="K200">
            <v>1055692.46</v>
          </cell>
          <cell r="L200">
            <v>0</v>
          </cell>
          <cell r="M200">
            <v>1055692.46</v>
          </cell>
        </row>
        <row r="201">
          <cell r="D201">
            <v>3764.11</v>
          </cell>
          <cell r="G201">
            <v>5525.74</v>
          </cell>
          <cell r="H201">
            <v>18237.669999999998</v>
          </cell>
          <cell r="I201">
            <v>0</v>
          </cell>
          <cell r="J201">
            <v>18237.669999999998</v>
          </cell>
          <cell r="K201">
            <v>19563.43</v>
          </cell>
          <cell r="L201">
            <v>0</v>
          </cell>
          <cell r="M201">
            <v>19563.43</v>
          </cell>
        </row>
        <row r="202">
          <cell r="D202">
            <v>676157.92</v>
          </cell>
          <cell r="G202">
            <v>725973.88</v>
          </cell>
          <cell r="H202">
            <v>709964.39</v>
          </cell>
          <cell r="I202">
            <v>0</v>
          </cell>
          <cell r="J202">
            <v>709964.39</v>
          </cell>
          <cell r="K202">
            <v>886443.71</v>
          </cell>
          <cell r="L202">
            <v>0</v>
          </cell>
          <cell r="M202">
            <v>886443.71</v>
          </cell>
        </row>
        <row r="203">
          <cell r="D203">
            <v>0</v>
          </cell>
          <cell r="G203">
            <v>16983.27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D204">
            <v>1074.58</v>
          </cell>
          <cell r="G204">
            <v>804.35</v>
          </cell>
          <cell r="H204">
            <v>681.72</v>
          </cell>
          <cell r="I204">
            <v>0</v>
          </cell>
          <cell r="J204">
            <v>681.72</v>
          </cell>
          <cell r="K204">
            <v>510.05</v>
          </cell>
          <cell r="L204">
            <v>0</v>
          </cell>
          <cell r="M204">
            <v>510.05</v>
          </cell>
        </row>
        <row r="205">
          <cell r="D205">
            <v>31414.7</v>
          </cell>
          <cell r="G205">
            <v>20178.46</v>
          </cell>
          <cell r="H205">
            <v>3205.54</v>
          </cell>
          <cell r="I205">
            <v>0</v>
          </cell>
          <cell r="J205">
            <v>3205.54</v>
          </cell>
          <cell r="K205">
            <v>2484.11</v>
          </cell>
          <cell r="L205">
            <v>0</v>
          </cell>
          <cell r="M205">
            <v>2484.11</v>
          </cell>
        </row>
        <row r="206">
          <cell r="D206">
            <v>0</v>
          </cell>
          <cell r="G206">
            <v>0</v>
          </cell>
          <cell r="H206">
            <v>16983.27</v>
          </cell>
          <cell r="I206">
            <v>0</v>
          </cell>
          <cell r="J206">
            <v>16983.27</v>
          </cell>
          <cell r="K206">
            <v>16983.27</v>
          </cell>
          <cell r="L206">
            <v>0</v>
          </cell>
          <cell r="M206">
            <v>16983.27</v>
          </cell>
        </row>
        <row r="207">
          <cell r="D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7937.3</v>
          </cell>
          <cell r="L207">
            <v>0</v>
          </cell>
          <cell r="M207">
            <v>7937.3</v>
          </cell>
        </row>
        <row r="208">
          <cell r="D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220083.34</v>
          </cell>
          <cell r="L208">
            <v>-220083.34</v>
          </cell>
          <cell r="M20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F TCA 4to trim 2016"/>
      <sheetName val="Títulos"/>
      <sheetName val="001"/>
      <sheetName val="Impresos"/>
      <sheetName val="Notas"/>
      <sheetName val="Transparencia"/>
      <sheetName val="LDF Trim"/>
      <sheetName val="LDF Guia"/>
      <sheetName val="LDF Anual"/>
      <sheetName val="110_ESF"/>
      <sheetName val="120_EA"/>
      <sheetName val="130_EVHP"/>
      <sheetName val="140_ECSF"/>
      <sheetName val="150_EFE"/>
      <sheetName val="160_EAA"/>
      <sheetName val="170_EADOP"/>
      <sheetName val="180_IPC"/>
      <sheetName val="002"/>
      <sheetName val="FMI"/>
      <sheetName val="210_EAI"/>
      <sheetName val="210_CRI"/>
      <sheetName val="210_CFF"/>
      <sheetName val="003"/>
      <sheetName val="FME"/>
      <sheetName val="220_EAEPE"/>
      <sheetName val="220_COG"/>
      <sheetName val="220_CTG"/>
      <sheetName val="220_CFG"/>
      <sheetName val="220_CA_No_Central"/>
      <sheetName val="230_EN"/>
      <sheetName val="240_ID"/>
      <sheetName val="250_FF"/>
      <sheetName val="310_GCP"/>
      <sheetName val="320_PK"/>
      <sheetName val="330_IR"/>
      <sheetName val="004"/>
      <sheetName val="410_Muebles_Contable"/>
      <sheetName val="410_Inmuebles_Contable"/>
      <sheetName val="410_Registro_Auxiliar"/>
      <sheetName val="410_Bienes_Baja"/>
      <sheetName val="0005"/>
      <sheetName val="420_Mes_1"/>
      <sheetName val="420_Mes_2"/>
      <sheetName val="420_Mes_3"/>
      <sheetName val="430_MPASUB"/>
      <sheetName val="440_RCTAB"/>
      <sheetName val="450_DGTOF"/>
    </sheetNames>
    <sheetDataSet>
      <sheetData sheetId="0" refreshError="1"/>
      <sheetData sheetId="1">
        <row r="2">
          <cell r="B2" t="str">
            <v>TRIBUNAL DE LO CONTENCIOSO ADMINISTRATIVO</v>
          </cell>
        </row>
      </sheetData>
      <sheetData sheetId="2">
        <row r="3">
          <cell r="D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D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D5">
            <v>1000</v>
          </cell>
          <cell r="G5">
            <v>1000</v>
          </cell>
          <cell r="H5">
            <v>30268286.300000001</v>
          </cell>
          <cell r="I5">
            <v>-30268286.300000001</v>
          </cell>
          <cell r="J5">
            <v>1000</v>
          </cell>
          <cell r="K5">
            <v>35452412.229999997</v>
          </cell>
          <cell r="L5">
            <v>-35452412.229999997</v>
          </cell>
          <cell r="M5">
            <v>1000</v>
          </cell>
        </row>
        <row r="6">
          <cell r="D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D7">
            <v>5284228.9000000004</v>
          </cell>
          <cell r="G7">
            <v>3492039.18</v>
          </cell>
          <cell r="H7">
            <v>82200366.969999999</v>
          </cell>
          <cell r="I7">
            <v>-81009784.969999999</v>
          </cell>
          <cell r="J7">
            <v>4682621.18</v>
          </cell>
          <cell r="K7">
            <v>77501006.75</v>
          </cell>
          <cell r="L7">
            <v>-77822122.290000007</v>
          </cell>
          <cell r="M7">
            <v>4361505.6399999997</v>
          </cell>
        </row>
        <row r="8">
          <cell r="D8">
            <v>2686532.96</v>
          </cell>
          <cell r="G8">
            <v>3898517.66</v>
          </cell>
          <cell r="H8">
            <v>340975</v>
          </cell>
          <cell r="I8">
            <v>-4239492.66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D9">
            <v>0</v>
          </cell>
          <cell r="G9">
            <v>0</v>
          </cell>
          <cell r="H9">
            <v>1988107.57</v>
          </cell>
          <cell r="I9">
            <v>-419.58</v>
          </cell>
          <cell r="J9">
            <v>1987687.99</v>
          </cell>
          <cell r="K9">
            <v>70484.600000000006</v>
          </cell>
          <cell r="L9">
            <v>0</v>
          </cell>
          <cell r="M9">
            <v>2058172.59</v>
          </cell>
        </row>
        <row r="10">
          <cell r="D10">
            <v>0</v>
          </cell>
          <cell r="G10">
            <v>0</v>
          </cell>
          <cell r="H10">
            <v>6176038.9400000004</v>
          </cell>
          <cell r="I10">
            <v>-2028664.18</v>
          </cell>
          <cell r="J10">
            <v>4147374.76</v>
          </cell>
          <cell r="K10">
            <v>777429.39</v>
          </cell>
          <cell r="L10">
            <v>-21316.67</v>
          </cell>
          <cell r="M10">
            <v>4903487.4800000004</v>
          </cell>
        </row>
        <row r="11">
          <cell r="D11">
            <v>0</v>
          </cell>
          <cell r="G11">
            <v>1880269.55</v>
          </cell>
          <cell r="H11">
            <v>79882.350000000006</v>
          </cell>
          <cell r="I11">
            <v>-1960151.9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D12">
            <v>0</v>
          </cell>
          <cell r="G12">
            <v>0</v>
          </cell>
          <cell r="H12">
            <v>87261020.890000001</v>
          </cell>
          <cell r="I12">
            <v>-87261020.890000001</v>
          </cell>
          <cell r="J12">
            <v>0</v>
          </cell>
          <cell r="K12">
            <v>75674485.120000005</v>
          </cell>
          <cell r="L12">
            <v>-75674485.120000005</v>
          </cell>
          <cell r="M12">
            <v>0</v>
          </cell>
        </row>
        <row r="13">
          <cell r="D13">
            <v>-350.46</v>
          </cell>
          <cell r="G13">
            <v>480.45</v>
          </cell>
          <cell r="H13">
            <v>2972.13</v>
          </cell>
          <cell r="I13">
            <v>-2631.83</v>
          </cell>
          <cell r="J13">
            <v>820.75</v>
          </cell>
          <cell r="K13">
            <v>778.68</v>
          </cell>
          <cell r="L13">
            <v>-1952</v>
          </cell>
          <cell r="M13">
            <v>-352.57</v>
          </cell>
        </row>
        <row r="14">
          <cell r="D14">
            <v>0</v>
          </cell>
          <cell r="G14">
            <v>0</v>
          </cell>
          <cell r="H14">
            <v>53500</v>
          </cell>
          <cell r="I14">
            <v>-33250</v>
          </cell>
          <cell r="J14">
            <v>20250</v>
          </cell>
          <cell r="K14">
            <v>0</v>
          </cell>
          <cell r="L14">
            <v>-1750</v>
          </cell>
          <cell r="M14">
            <v>18500</v>
          </cell>
        </row>
        <row r="15">
          <cell r="D15">
            <v>-6440</v>
          </cell>
          <cell r="G15">
            <v>0</v>
          </cell>
          <cell r="H15">
            <v>5341.34</v>
          </cell>
          <cell r="I15">
            <v>-5341.34</v>
          </cell>
          <cell r="J15">
            <v>0</v>
          </cell>
          <cell r="K15">
            <v>9445.5</v>
          </cell>
          <cell r="L15">
            <v>-9445.5</v>
          </cell>
          <cell r="M15">
            <v>0</v>
          </cell>
        </row>
        <row r="16">
          <cell r="D16">
            <v>0</v>
          </cell>
          <cell r="G16">
            <v>0</v>
          </cell>
          <cell r="H16">
            <v>168742.39999999999</v>
          </cell>
          <cell r="I16">
            <v>-168741.9</v>
          </cell>
          <cell r="J16">
            <v>0.5</v>
          </cell>
          <cell r="K16">
            <v>171823.03</v>
          </cell>
          <cell r="L16">
            <v>-171823.53</v>
          </cell>
          <cell r="M16">
            <v>0</v>
          </cell>
        </row>
        <row r="17">
          <cell r="D17">
            <v>0</v>
          </cell>
          <cell r="G17">
            <v>0</v>
          </cell>
          <cell r="H17">
            <v>34.57</v>
          </cell>
          <cell r="I17">
            <v>-34.57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D18">
            <v>0</v>
          </cell>
          <cell r="G18">
            <v>0</v>
          </cell>
          <cell r="H18">
            <v>15080</v>
          </cell>
          <cell r="I18">
            <v>-15050</v>
          </cell>
          <cell r="J18">
            <v>30</v>
          </cell>
          <cell r="K18">
            <v>43000</v>
          </cell>
          <cell r="L18">
            <v>-43030</v>
          </cell>
          <cell r="M18">
            <v>0</v>
          </cell>
        </row>
        <row r="19">
          <cell r="D19">
            <v>50579.01</v>
          </cell>
          <cell r="G19">
            <v>50578.01</v>
          </cell>
          <cell r="H19">
            <v>463719.18</v>
          </cell>
          <cell r="I19">
            <v>-460357.87</v>
          </cell>
          <cell r="J19">
            <v>53939.32</v>
          </cell>
          <cell r="K19">
            <v>352225.98</v>
          </cell>
          <cell r="L19">
            <v>-406162.28</v>
          </cell>
          <cell r="M19">
            <v>3.02</v>
          </cell>
        </row>
        <row r="20">
          <cell r="D20">
            <v>1995954.86</v>
          </cell>
          <cell r="G20">
            <v>4093.89</v>
          </cell>
          <cell r="H20">
            <v>5541041.2300000004</v>
          </cell>
          <cell r="I20">
            <v>-5530180.75</v>
          </cell>
          <cell r="J20">
            <v>14954.37</v>
          </cell>
          <cell r="K20">
            <v>7303322.5700000003</v>
          </cell>
          <cell r="L20">
            <v>-7298767.3799999999</v>
          </cell>
          <cell r="M20">
            <v>19509.560000000001</v>
          </cell>
        </row>
        <row r="21">
          <cell r="D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D22">
            <v>3250865.06</v>
          </cell>
          <cell r="G22">
            <v>3918149.8</v>
          </cell>
          <cell r="H22">
            <v>177619.07</v>
          </cell>
          <cell r="I22">
            <v>0</v>
          </cell>
          <cell r="J22">
            <v>4095768.87</v>
          </cell>
          <cell r="K22">
            <v>453201.29</v>
          </cell>
          <cell r="L22">
            <v>0</v>
          </cell>
          <cell r="M22">
            <v>4548970.16</v>
          </cell>
        </row>
        <row r="23">
          <cell r="D23">
            <v>3464333.12</v>
          </cell>
          <cell r="G23">
            <v>4105027.4</v>
          </cell>
          <cell r="H23">
            <v>2605615.25</v>
          </cell>
          <cell r="I23">
            <v>-1170613.1000000001</v>
          </cell>
          <cell r="J23">
            <v>5540029.5499999998</v>
          </cell>
          <cell r="K23">
            <v>509954.73</v>
          </cell>
          <cell r="L23">
            <v>-13804</v>
          </cell>
          <cell r="M23">
            <v>6036180.2800000003</v>
          </cell>
        </row>
        <row r="24">
          <cell r="D24">
            <v>46183.35</v>
          </cell>
          <cell r="G24">
            <v>160816.32000000001</v>
          </cell>
          <cell r="H24">
            <v>34818.050000000003</v>
          </cell>
          <cell r="I24">
            <v>0</v>
          </cell>
          <cell r="J24">
            <v>195634.37</v>
          </cell>
          <cell r="K24">
            <v>0</v>
          </cell>
          <cell r="L24">
            <v>0</v>
          </cell>
          <cell r="M24">
            <v>195634.37</v>
          </cell>
        </row>
        <row r="25">
          <cell r="D25">
            <v>2882440</v>
          </cell>
          <cell r="G25">
            <v>3173986</v>
          </cell>
          <cell r="H25">
            <v>856098.03</v>
          </cell>
          <cell r="I25">
            <v>-765300</v>
          </cell>
          <cell r="J25">
            <v>3264784.03</v>
          </cell>
          <cell r="K25">
            <v>2449845</v>
          </cell>
          <cell r="L25">
            <v>-1466440.01</v>
          </cell>
          <cell r="M25">
            <v>4248189.0199999996</v>
          </cell>
        </row>
        <row r="26">
          <cell r="D26">
            <v>63848.480000000003</v>
          </cell>
          <cell r="G26">
            <v>63848.480000000003</v>
          </cell>
          <cell r="H26">
            <v>0</v>
          </cell>
          <cell r="I26">
            <v>0</v>
          </cell>
          <cell r="J26">
            <v>63848.480000000003</v>
          </cell>
          <cell r="K26">
            <v>0</v>
          </cell>
          <cell r="L26">
            <v>0</v>
          </cell>
          <cell r="M26">
            <v>63848.480000000003</v>
          </cell>
        </row>
        <row r="27">
          <cell r="D27">
            <v>213443.42</v>
          </cell>
          <cell r="G27">
            <v>213443.42</v>
          </cell>
          <cell r="H27">
            <v>8816</v>
          </cell>
          <cell r="I27">
            <v>0</v>
          </cell>
          <cell r="J27">
            <v>222259.42</v>
          </cell>
          <cell r="K27">
            <v>0</v>
          </cell>
          <cell r="L27">
            <v>0</v>
          </cell>
          <cell r="M27">
            <v>222259.42</v>
          </cell>
        </row>
        <row r="28">
          <cell r="D28">
            <v>339665.4</v>
          </cell>
          <cell r="G28">
            <v>339665.4</v>
          </cell>
          <cell r="H28">
            <v>0</v>
          </cell>
          <cell r="I28">
            <v>0</v>
          </cell>
          <cell r="J28">
            <v>339665.4</v>
          </cell>
          <cell r="K28">
            <v>0</v>
          </cell>
          <cell r="L28">
            <v>0</v>
          </cell>
          <cell r="M28">
            <v>339665.4</v>
          </cell>
        </row>
        <row r="29">
          <cell r="D29">
            <v>200262.99</v>
          </cell>
          <cell r="G29">
            <v>200262.99</v>
          </cell>
          <cell r="H29">
            <v>0</v>
          </cell>
          <cell r="I29">
            <v>0</v>
          </cell>
          <cell r="J29">
            <v>200262.99</v>
          </cell>
          <cell r="K29">
            <v>0</v>
          </cell>
          <cell r="L29">
            <v>0</v>
          </cell>
          <cell r="M29">
            <v>200262.99</v>
          </cell>
        </row>
        <row r="30">
          <cell r="D30">
            <v>2574306.5099999998</v>
          </cell>
          <cell r="G30">
            <v>7206151.71</v>
          </cell>
          <cell r="H30">
            <v>5544090.7599999998</v>
          </cell>
          <cell r="I30">
            <v>-721871.55</v>
          </cell>
          <cell r="J30">
            <v>12028370.92</v>
          </cell>
          <cell r="K30">
            <v>533600</v>
          </cell>
          <cell r="L30">
            <v>-266800</v>
          </cell>
          <cell r="M30">
            <v>12295170.92</v>
          </cell>
        </row>
        <row r="31">
          <cell r="D31">
            <v>67335.789999999994</v>
          </cell>
          <cell r="G31">
            <v>67335.789999999994</v>
          </cell>
          <cell r="H31">
            <v>0</v>
          </cell>
          <cell r="I31">
            <v>0</v>
          </cell>
          <cell r="J31">
            <v>67335.789999999994</v>
          </cell>
          <cell r="K31">
            <v>0</v>
          </cell>
          <cell r="L31">
            <v>0</v>
          </cell>
          <cell r="M31">
            <v>67335.789999999994</v>
          </cell>
        </row>
        <row r="32">
          <cell r="D32">
            <v>0</v>
          </cell>
          <cell r="G32">
            <v>0</v>
          </cell>
          <cell r="H32">
            <v>115030.7</v>
          </cell>
          <cell r="I32">
            <v>-7515.35</v>
          </cell>
          <cell r="J32">
            <v>107515.35</v>
          </cell>
          <cell r="K32">
            <v>353494.8</v>
          </cell>
          <cell r="L32">
            <v>0</v>
          </cell>
          <cell r="M32">
            <v>461010.15</v>
          </cell>
        </row>
        <row r="33">
          <cell r="D33">
            <v>-1495967.69</v>
          </cell>
          <cell r="G33">
            <v>-1830480.22</v>
          </cell>
          <cell r="H33">
            <v>0</v>
          </cell>
          <cell r="I33">
            <v>-387178.16</v>
          </cell>
          <cell r="J33">
            <v>-2217658.38</v>
          </cell>
          <cell r="K33">
            <v>0</v>
          </cell>
          <cell r="L33">
            <v>-385854.24</v>
          </cell>
          <cell r="M33">
            <v>-2603512.62</v>
          </cell>
        </row>
        <row r="34">
          <cell r="D34">
            <v>-144404.73000000001</v>
          </cell>
          <cell r="G34">
            <v>-164431.01999999999</v>
          </cell>
          <cell r="H34">
            <v>0</v>
          </cell>
          <cell r="I34">
            <v>-20026.3</v>
          </cell>
          <cell r="J34">
            <v>-184457.32</v>
          </cell>
          <cell r="K34">
            <v>0</v>
          </cell>
          <cell r="L34">
            <v>-15098.28</v>
          </cell>
          <cell r="M34">
            <v>-199555.6</v>
          </cell>
        </row>
        <row r="35">
          <cell r="D35">
            <v>-1786762.21</v>
          </cell>
          <cell r="G35">
            <v>-2483505.7799999998</v>
          </cell>
          <cell r="H35">
            <v>0</v>
          </cell>
          <cell r="I35">
            <v>-829195.53</v>
          </cell>
          <cell r="J35">
            <v>-3312701.31</v>
          </cell>
          <cell r="K35">
            <v>5866.7</v>
          </cell>
          <cell r="L35">
            <v>-1055692.46</v>
          </cell>
          <cell r="M35">
            <v>-4362527.07</v>
          </cell>
        </row>
        <row r="36">
          <cell r="D36">
            <v>-4013.28</v>
          </cell>
          <cell r="G36">
            <v>-9539.02</v>
          </cell>
          <cell r="H36">
            <v>0</v>
          </cell>
          <cell r="I36">
            <v>-18237.669999999998</v>
          </cell>
          <cell r="J36">
            <v>-27776.69</v>
          </cell>
          <cell r="K36">
            <v>0</v>
          </cell>
          <cell r="L36">
            <v>-19563.43</v>
          </cell>
          <cell r="M36">
            <v>-47340.12</v>
          </cell>
        </row>
        <row r="37">
          <cell r="D37">
            <v>-1247335.83</v>
          </cell>
          <cell r="G37">
            <v>-1360732.63</v>
          </cell>
          <cell r="H37">
            <v>579975</v>
          </cell>
          <cell r="I37">
            <v>-709964.39</v>
          </cell>
          <cell r="J37">
            <v>-1490722.02</v>
          </cell>
          <cell r="K37">
            <v>1060856.67</v>
          </cell>
          <cell r="L37">
            <v>-886443.71</v>
          </cell>
          <cell r="M37">
            <v>-1316309.06</v>
          </cell>
        </row>
        <row r="38">
          <cell r="D38">
            <v>-60983.4</v>
          </cell>
          <cell r="G38">
            <v>-61787.75</v>
          </cell>
          <cell r="H38">
            <v>0</v>
          </cell>
          <cell r="I38">
            <v>-681.72</v>
          </cell>
          <cell r="J38">
            <v>-62469.47</v>
          </cell>
          <cell r="K38">
            <v>0</v>
          </cell>
          <cell r="L38">
            <v>-510.05</v>
          </cell>
          <cell r="M38">
            <v>-62979.519999999997</v>
          </cell>
        </row>
        <row r="39">
          <cell r="D39">
            <v>-188967.31</v>
          </cell>
          <cell r="G39">
            <v>-209145.77</v>
          </cell>
          <cell r="H39">
            <v>0</v>
          </cell>
          <cell r="I39">
            <v>-3205.54</v>
          </cell>
          <cell r="J39">
            <v>-212351.31</v>
          </cell>
          <cell r="K39">
            <v>0</v>
          </cell>
          <cell r="L39">
            <v>-2484.11</v>
          </cell>
          <cell r="M39">
            <v>-214835.42</v>
          </cell>
        </row>
        <row r="40">
          <cell r="D40">
            <v>0</v>
          </cell>
          <cell r="G40">
            <v>-16983.27</v>
          </cell>
          <cell r="H40">
            <v>16983.27</v>
          </cell>
          <cell r="I40">
            <v>-16983.27</v>
          </cell>
          <cell r="J40">
            <v>-16983.27</v>
          </cell>
          <cell r="K40">
            <v>0</v>
          </cell>
          <cell r="L40">
            <v>0</v>
          </cell>
          <cell r="M40">
            <v>-16983.27</v>
          </cell>
        </row>
        <row r="41">
          <cell r="D41">
            <v>0</v>
          </cell>
          <cell r="G41">
            <v>0</v>
          </cell>
          <cell r="H41">
            <v>0</v>
          </cell>
          <cell r="I41">
            <v>-16983.27</v>
          </cell>
          <cell r="J41">
            <v>-16983.27</v>
          </cell>
          <cell r="K41">
            <v>0</v>
          </cell>
          <cell r="L41">
            <v>-16983.27</v>
          </cell>
          <cell r="M41">
            <v>-33966.54</v>
          </cell>
        </row>
        <row r="42">
          <cell r="D42">
            <v>21350</v>
          </cell>
          <cell r="G42">
            <v>20000</v>
          </cell>
          <cell r="H42">
            <v>7000</v>
          </cell>
          <cell r="I42">
            <v>0</v>
          </cell>
          <cell r="J42">
            <v>27000</v>
          </cell>
          <cell r="K42">
            <v>18485.72</v>
          </cell>
          <cell r="L42">
            <v>0</v>
          </cell>
          <cell r="M42">
            <v>45485.72</v>
          </cell>
        </row>
        <row r="43">
          <cell r="D43">
            <v>0</v>
          </cell>
          <cell r="G43">
            <v>0</v>
          </cell>
          <cell r="H43">
            <v>32042129.780000001</v>
          </cell>
          <cell r="I43">
            <v>-32042129.780000001</v>
          </cell>
          <cell r="J43">
            <v>0</v>
          </cell>
          <cell r="K43">
            <v>45823781.990000002</v>
          </cell>
          <cell r="L43">
            <v>-45823781.990000002</v>
          </cell>
          <cell r="M43">
            <v>0</v>
          </cell>
        </row>
        <row r="44">
          <cell r="D44">
            <v>-0.17</v>
          </cell>
          <cell r="G44">
            <v>0</v>
          </cell>
          <cell r="H44">
            <v>7523142.8399999999</v>
          </cell>
          <cell r="I44">
            <v>-7523142.8399999999</v>
          </cell>
          <cell r="J44">
            <v>0</v>
          </cell>
          <cell r="K44">
            <v>5429201.9699999997</v>
          </cell>
          <cell r="L44">
            <v>-5429201.9699999997</v>
          </cell>
          <cell r="M44">
            <v>0</v>
          </cell>
        </row>
        <row r="45">
          <cell r="D45">
            <v>-1856395.83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G46">
            <v>-65799.490000000005</v>
          </cell>
          <cell r="H46">
            <v>65799.490000000005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G47">
            <v>0</v>
          </cell>
          <cell r="H47">
            <v>0</v>
          </cell>
          <cell r="I47">
            <v>-44312.2</v>
          </cell>
          <cell r="J47">
            <v>-44312.2</v>
          </cell>
          <cell r="K47">
            <v>0</v>
          </cell>
          <cell r="L47">
            <v>0</v>
          </cell>
          <cell r="M47">
            <v>-44312.2</v>
          </cell>
        </row>
        <row r="48">
          <cell r="D48">
            <v>0</v>
          </cell>
          <cell r="G48">
            <v>0</v>
          </cell>
          <cell r="H48">
            <v>9279010.0299999993</v>
          </cell>
          <cell r="I48">
            <v>-9279010.0999999996</v>
          </cell>
          <cell r="J48">
            <v>-7.0000000000000007E-2</v>
          </cell>
          <cell r="K48">
            <v>13178493.810000001</v>
          </cell>
          <cell r="L48">
            <v>-13178493.74</v>
          </cell>
          <cell r="M48">
            <v>0</v>
          </cell>
        </row>
        <row r="49">
          <cell r="D49">
            <v>-3977.55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D52">
            <v>-139346.66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D53">
            <v>-339665.4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G54">
            <v>-5570.37</v>
          </cell>
          <cell r="H54">
            <v>5570.37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G55">
            <v>-65282.25</v>
          </cell>
          <cell r="H55">
            <v>65282.25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G56">
            <v>0</v>
          </cell>
          <cell r="H56">
            <v>170319.08</v>
          </cell>
          <cell r="I56">
            <v>-333109.15999999997</v>
          </cell>
          <cell r="J56">
            <v>-162790.07999999999</v>
          </cell>
          <cell r="K56">
            <v>162790.07999999999</v>
          </cell>
          <cell r="L56">
            <v>0</v>
          </cell>
          <cell r="M56">
            <v>0</v>
          </cell>
        </row>
        <row r="57">
          <cell r="D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-94852.04</v>
          </cell>
          <cell r="M57">
            <v>-94852.04</v>
          </cell>
        </row>
        <row r="58">
          <cell r="D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-73154.559999999998</v>
          </cell>
          <cell r="M58">
            <v>-73154.559999999998</v>
          </cell>
        </row>
        <row r="59">
          <cell r="D59">
            <v>0</v>
          </cell>
          <cell r="G59">
            <v>0</v>
          </cell>
          <cell r="H59">
            <v>1688252.76</v>
          </cell>
          <cell r="I59">
            <v>-1688362.12</v>
          </cell>
          <cell r="J59">
            <v>-109.36</v>
          </cell>
          <cell r="K59">
            <v>2309311.71</v>
          </cell>
          <cell r="L59">
            <v>-2309202.35</v>
          </cell>
          <cell r="M59">
            <v>0</v>
          </cell>
        </row>
        <row r="60">
          <cell r="D60">
            <v>0</v>
          </cell>
          <cell r="G60">
            <v>0</v>
          </cell>
          <cell r="H60">
            <v>339543.21</v>
          </cell>
          <cell r="I60">
            <v>-339564.24</v>
          </cell>
          <cell r="J60">
            <v>-21.03</v>
          </cell>
          <cell r="K60">
            <v>435722.14</v>
          </cell>
          <cell r="L60">
            <v>-435701.11</v>
          </cell>
          <cell r="M60">
            <v>0</v>
          </cell>
        </row>
        <row r="61">
          <cell r="D61">
            <v>0</v>
          </cell>
          <cell r="G61">
            <v>0</v>
          </cell>
          <cell r="H61">
            <v>63729</v>
          </cell>
          <cell r="I61">
            <v>-63729</v>
          </cell>
          <cell r="J61">
            <v>0</v>
          </cell>
          <cell r="K61">
            <v>102020</v>
          </cell>
          <cell r="L61">
            <v>-102020</v>
          </cell>
          <cell r="M61">
            <v>0</v>
          </cell>
        </row>
        <row r="62">
          <cell r="D62">
            <v>0</v>
          </cell>
          <cell r="G62">
            <v>0</v>
          </cell>
          <cell r="H62">
            <v>820563.96</v>
          </cell>
          <cell r="I62">
            <v>-820614.78</v>
          </cell>
          <cell r="J62">
            <v>-50.82</v>
          </cell>
          <cell r="K62">
            <v>1052987.31</v>
          </cell>
          <cell r="L62">
            <v>-1052936.49</v>
          </cell>
          <cell r="M62">
            <v>0</v>
          </cell>
        </row>
        <row r="63">
          <cell r="D63">
            <v>-5998.9</v>
          </cell>
          <cell r="G63">
            <v>-5998.9</v>
          </cell>
          <cell r="H63">
            <v>2326764.1</v>
          </cell>
          <cell r="I63">
            <v>-2326914.8199999998</v>
          </cell>
          <cell r="J63">
            <v>-6149.62</v>
          </cell>
          <cell r="K63">
            <v>3231581.26</v>
          </cell>
          <cell r="L63">
            <v>-3231430.55</v>
          </cell>
          <cell r="M63">
            <v>-5998.91</v>
          </cell>
        </row>
        <row r="64">
          <cell r="D64">
            <v>-1523473.37</v>
          </cell>
          <cell r="G64">
            <v>-2082120.62</v>
          </cell>
          <cell r="H64">
            <v>8992826.2100000009</v>
          </cell>
          <cell r="I64">
            <v>-10015036.82</v>
          </cell>
          <cell r="J64">
            <v>-3104331.23</v>
          </cell>
          <cell r="K64">
            <v>12957295.960000001</v>
          </cell>
          <cell r="L64">
            <v>-12734075.619999999</v>
          </cell>
          <cell r="M64">
            <v>-2881110.89</v>
          </cell>
        </row>
        <row r="65">
          <cell r="D65">
            <v>-3870.32</v>
          </cell>
          <cell r="G65">
            <v>-25401.63</v>
          </cell>
          <cell r="H65">
            <v>271265.53000000003</v>
          </cell>
          <cell r="I65">
            <v>-257277.3</v>
          </cell>
          <cell r="J65">
            <v>-11413.4</v>
          </cell>
          <cell r="K65">
            <v>239092.42</v>
          </cell>
          <cell r="L65">
            <v>-251547.98</v>
          </cell>
          <cell r="M65">
            <v>-23868.959999999999</v>
          </cell>
        </row>
        <row r="66">
          <cell r="D66">
            <v>-3274.71</v>
          </cell>
          <cell r="G66">
            <v>-5685.71</v>
          </cell>
          <cell r="H66">
            <v>15257</v>
          </cell>
          <cell r="I66">
            <v>-15916.06</v>
          </cell>
          <cell r="J66">
            <v>-6344.77</v>
          </cell>
          <cell r="K66">
            <v>8422</v>
          </cell>
          <cell r="L66">
            <v>-10127</v>
          </cell>
          <cell r="M66">
            <v>-8049.77</v>
          </cell>
        </row>
        <row r="67">
          <cell r="D67">
            <v>-2226.85</v>
          </cell>
          <cell r="G67">
            <v>-2249.9699999999998</v>
          </cell>
          <cell r="H67">
            <v>34594</v>
          </cell>
          <cell r="I67">
            <v>-36974.160000000003</v>
          </cell>
          <cell r="J67">
            <v>-4630.13</v>
          </cell>
          <cell r="K67">
            <v>53435</v>
          </cell>
          <cell r="L67">
            <v>-53278.61</v>
          </cell>
          <cell r="M67">
            <v>-4473.74</v>
          </cell>
        </row>
        <row r="68">
          <cell r="D68">
            <v>18.09</v>
          </cell>
          <cell r="G68">
            <v>-246.59</v>
          </cell>
          <cell r="H68">
            <v>6003</v>
          </cell>
          <cell r="I68">
            <v>-6620.88</v>
          </cell>
          <cell r="J68">
            <v>-864.47</v>
          </cell>
          <cell r="K68">
            <v>7775</v>
          </cell>
          <cell r="L68">
            <v>-7755.39</v>
          </cell>
          <cell r="M68">
            <v>-844.86</v>
          </cell>
        </row>
        <row r="69">
          <cell r="D69">
            <v>-108631.53</v>
          </cell>
          <cell r="G69">
            <v>-153173.54</v>
          </cell>
          <cell r="H69">
            <v>864345.26</v>
          </cell>
          <cell r="I69">
            <v>-886986.23999999999</v>
          </cell>
          <cell r="J69">
            <v>-175814.52</v>
          </cell>
          <cell r="K69">
            <v>1168166.1100000001</v>
          </cell>
          <cell r="L69">
            <v>-1197405.95</v>
          </cell>
          <cell r="M69">
            <v>-205054.36</v>
          </cell>
        </row>
        <row r="70">
          <cell r="D70">
            <v>-2339.9499999999998</v>
          </cell>
          <cell r="G70">
            <v>-2339.9499999999998</v>
          </cell>
          <cell r="H70">
            <v>217757.63</v>
          </cell>
          <cell r="I70">
            <v>-217757.63</v>
          </cell>
          <cell r="J70">
            <v>-2339.9499999999998</v>
          </cell>
          <cell r="K70">
            <v>248679.07</v>
          </cell>
          <cell r="L70">
            <v>-248679.07</v>
          </cell>
          <cell r="M70">
            <v>-2339.9499999999998</v>
          </cell>
        </row>
        <row r="71">
          <cell r="D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-5590.8</v>
          </cell>
          <cell r="G72">
            <v>-5590.8</v>
          </cell>
          <cell r="H72">
            <v>3867247.8</v>
          </cell>
          <cell r="I72">
            <v>-3867247.8</v>
          </cell>
          <cell r="J72">
            <v>-5590.8</v>
          </cell>
          <cell r="K72">
            <v>5176751.0199999996</v>
          </cell>
          <cell r="L72">
            <v>-5176751.0199999996</v>
          </cell>
          <cell r="M72">
            <v>-5590.8</v>
          </cell>
        </row>
        <row r="73">
          <cell r="D73">
            <v>0</v>
          </cell>
          <cell r="G73">
            <v>0</v>
          </cell>
          <cell r="H73">
            <v>139258.63</v>
          </cell>
          <cell r="I73">
            <v>-139258.63</v>
          </cell>
          <cell r="J73">
            <v>0</v>
          </cell>
          <cell r="K73">
            <v>177218.51</v>
          </cell>
          <cell r="L73">
            <v>-177218.49</v>
          </cell>
          <cell r="M73">
            <v>0.02</v>
          </cell>
        </row>
        <row r="74">
          <cell r="D74">
            <v>-0.01</v>
          </cell>
          <cell r="G74">
            <v>-0.02</v>
          </cell>
          <cell r="H74">
            <v>9076.15</v>
          </cell>
          <cell r="I74">
            <v>-9076.16</v>
          </cell>
          <cell r="J74">
            <v>-0.03</v>
          </cell>
          <cell r="K74">
            <v>9463.81</v>
          </cell>
          <cell r="L74">
            <v>-9463.85</v>
          </cell>
          <cell r="M74">
            <v>-7.0000000000000007E-2</v>
          </cell>
        </row>
        <row r="75">
          <cell r="D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G76">
            <v>0</v>
          </cell>
          <cell r="H76">
            <v>30090.34</v>
          </cell>
          <cell r="I76">
            <v>-30090.34</v>
          </cell>
          <cell r="J76">
            <v>0</v>
          </cell>
          <cell r="K76">
            <v>54932.85</v>
          </cell>
          <cell r="L76">
            <v>-54932.85</v>
          </cell>
          <cell r="M76">
            <v>0</v>
          </cell>
        </row>
        <row r="77">
          <cell r="D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D78">
            <v>0</v>
          </cell>
          <cell r="G78">
            <v>0</v>
          </cell>
          <cell r="H78">
            <v>11401.91</v>
          </cell>
          <cell r="I78">
            <v>-11401.91</v>
          </cell>
          <cell r="J78">
            <v>0</v>
          </cell>
          <cell r="K78">
            <v>26270.09</v>
          </cell>
          <cell r="L78">
            <v>-26270.09</v>
          </cell>
          <cell r="M78">
            <v>0</v>
          </cell>
        </row>
        <row r="79">
          <cell r="D79">
            <v>-10.6</v>
          </cell>
          <cell r="G79">
            <v>-1.1000000000000001</v>
          </cell>
          <cell r="H79">
            <v>34131612.689999998</v>
          </cell>
          <cell r="I79">
            <v>-34308997.710000001</v>
          </cell>
          <cell r="J79">
            <v>-177386.12</v>
          </cell>
          <cell r="K79">
            <v>36519366.25</v>
          </cell>
          <cell r="L79">
            <v>-36341980.130000003</v>
          </cell>
          <cell r="M79">
            <v>0</v>
          </cell>
        </row>
        <row r="80">
          <cell r="D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D81">
            <v>-21686.82</v>
          </cell>
          <cell r="G81">
            <v>0</v>
          </cell>
          <cell r="H81">
            <v>0</v>
          </cell>
          <cell r="I81">
            <v>-634.73</v>
          </cell>
          <cell r="J81">
            <v>-634.73</v>
          </cell>
          <cell r="K81">
            <v>0</v>
          </cell>
          <cell r="L81">
            <v>-18735.13</v>
          </cell>
          <cell r="M81">
            <v>-19369.86</v>
          </cell>
        </row>
        <row r="82">
          <cell r="D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-10000</v>
          </cell>
          <cell r="M82">
            <v>0</v>
          </cell>
        </row>
        <row r="83">
          <cell r="D83">
            <v>-4655.2299999999996</v>
          </cell>
          <cell r="G83">
            <v>0</v>
          </cell>
          <cell r="H83">
            <v>4098.34</v>
          </cell>
          <cell r="I83">
            <v>-10701.62</v>
          </cell>
          <cell r="J83">
            <v>-6603.28</v>
          </cell>
          <cell r="K83">
            <v>3209.28</v>
          </cell>
          <cell r="L83">
            <v>-7817.38</v>
          </cell>
          <cell r="M83">
            <v>-11211.38</v>
          </cell>
        </row>
        <row r="84">
          <cell r="D84">
            <v>-22901</v>
          </cell>
          <cell r="G84">
            <v>-331667</v>
          </cell>
          <cell r="H84">
            <v>810965</v>
          </cell>
          <cell r="I84">
            <v>-479298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D85">
            <v>0</v>
          </cell>
          <cell r="G85">
            <v>0</v>
          </cell>
          <cell r="H85">
            <v>33250</v>
          </cell>
          <cell r="I85">
            <v>-53500</v>
          </cell>
          <cell r="J85">
            <v>-20250</v>
          </cell>
          <cell r="K85">
            <v>1750</v>
          </cell>
          <cell r="L85">
            <v>0</v>
          </cell>
          <cell r="M85">
            <v>-18500</v>
          </cell>
        </row>
        <row r="86">
          <cell r="D86">
            <v>0</v>
          </cell>
          <cell r="G86">
            <v>-1880478.35</v>
          </cell>
          <cell r="H86">
            <v>419.58</v>
          </cell>
          <cell r="I86">
            <v>-107870.31</v>
          </cell>
          <cell r="J86">
            <v>-1987929.08</v>
          </cell>
          <cell r="K86">
            <v>0</v>
          </cell>
          <cell r="L86">
            <v>-70484.600000000006</v>
          </cell>
          <cell r="M86">
            <v>-2058413.68</v>
          </cell>
        </row>
        <row r="87">
          <cell r="D87">
            <v>-2218283.13</v>
          </cell>
          <cell r="G87">
            <v>-4520532.63</v>
          </cell>
          <cell r="H87">
            <v>5040233.6100000003</v>
          </cell>
          <cell r="I87">
            <v>-7531788.8399999999</v>
          </cell>
          <cell r="J87">
            <v>-7012087.8600000003</v>
          </cell>
          <cell r="K87">
            <v>8318510.29</v>
          </cell>
          <cell r="L87">
            <v>-4315329.33</v>
          </cell>
          <cell r="M87">
            <v>-3008906.9</v>
          </cell>
        </row>
        <row r="88">
          <cell r="D88">
            <v>-8355410.9400000004</v>
          </cell>
          <cell r="G88">
            <v>-10573694.07</v>
          </cell>
          <cell r="H88">
            <v>0</v>
          </cell>
          <cell r="I88">
            <v>-4520532.63</v>
          </cell>
          <cell r="J88">
            <v>-15094226.699999999</v>
          </cell>
          <cell r="K88">
            <v>0</v>
          </cell>
          <cell r="L88">
            <v>-7012087.8600000003</v>
          </cell>
          <cell r="M88">
            <v>-22106314.559999999</v>
          </cell>
        </row>
        <row r="89">
          <cell r="D89">
            <v>-858522.51</v>
          </cell>
          <cell r="G89">
            <v>-1019452.44</v>
          </cell>
          <cell r="H89">
            <v>185325</v>
          </cell>
          <cell r="I89">
            <v>-330000</v>
          </cell>
          <cell r="J89">
            <v>-1164127.44</v>
          </cell>
          <cell r="K89">
            <v>0</v>
          </cell>
          <cell r="L89">
            <v>-444916.66</v>
          </cell>
          <cell r="M89">
            <v>-1609044.1</v>
          </cell>
        </row>
        <row r="90">
          <cell r="D90">
            <v>22077.06</v>
          </cell>
          <cell r="G90">
            <v>22077.06</v>
          </cell>
          <cell r="H90">
            <v>0</v>
          </cell>
          <cell r="I90">
            <v>0</v>
          </cell>
          <cell r="J90">
            <v>22077.06</v>
          </cell>
          <cell r="K90">
            <v>0</v>
          </cell>
          <cell r="L90">
            <v>0</v>
          </cell>
          <cell r="M90">
            <v>22077.06</v>
          </cell>
        </row>
        <row r="91">
          <cell r="D91">
            <v>118830.46</v>
          </cell>
          <cell r="G91">
            <v>118830.46</v>
          </cell>
          <cell r="H91">
            <v>0</v>
          </cell>
          <cell r="I91">
            <v>0</v>
          </cell>
          <cell r="J91">
            <v>118830.46</v>
          </cell>
          <cell r="K91">
            <v>0</v>
          </cell>
          <cell r="L91">
            <v>0</v>
          </cell>
          <cell r="M91">
            <v>118830.46</v>
          </cell>
        </row>
        <row r="92">
          <cell r="D92">
            <v>920176.59</v>
          </cell>
          <cell r="G92">
            <v>920176.59</v>
          </cell>
          <cell r="H92">
            <v>0</v>
          </cell>
          <cell r="I92">
            <v>0</v>
          </cell>
          <cell r="J92">
            <v>920176.59</v>
          </cell>
          <cell r="K92">
            <v>0</v>
          </cell>
          <cell r="L92">
            <v>0</v>
          </cell>
          <cell r="M92">
            <v>920176.59</v>
          </cell>
        </row>
        <row r="93">
          <cell r="D93">
            <v>965800.64</v>
          </cell>
          <cell r="G93">
            <v>965800.64</v>
          </cell>
          <cell r="H93">
            <v>0</v>
          </cell>
          <cell r="I93">
            <v>0</v>
          </cell>
          <cell r="J93">
            <v>965800.64</v>
          </cell>
          <cell r="K93">
            <v>0</v>
          </cell>
          <cell r="L93">
            <v>0</v>
          </cell>
          <cell r="M93">
            <v>965800.64</v>
          </cell>
        </row>
        <row r="94">
          <cell r="D94">
            <v>780734.41</v>
          </cell>
          <cell r="G94">
            <v>780734.41</v>
          </cell>
          <cell r="H94">
            <v>4681.6000000000004</v>
          </cell>
          <cell r="I94">
            <v>0</v>
          </cell>
          <cell r="J94">
            <v>785416.01</v>
          </cell>
          <cell r="K94">
            <v>0</v>
          </cell>
          <cell r="L94">
            <v>0</v>
          </cell>
          <cell r="M94">
            <v>785416.01</v>
          </cell>
        </row>
        <row r="95">
          <cell r="D95">
            <v>1304007.5900000001</v>
          </cell>
          <cell r="G95">
            <v>1304007.5900000001</v>
          </cell>
          <cell r="H95">
            <v>738</v>
          </cell>
          <cell r="I95">
            <v>0</v>
          </cell>
          <cell r="J95">
            <v>1304745.5900000001</v>
          </cell>
          <cell r="K95">
            <v>0</v>
          </cell>
          <cell r="L95">
            <v>0</v>
          </cell>
          <cell r="M95">
            <v>1304745.5900000001</v>
          </cell>
        </row>
        <row r="96">
          <cell r="D96">
            <v>226745.04</v>
          </cell>
          <cell r="G96">
            <v>226745.04</v>
          </cell>
          <cell r="H96">
            <v>45159.41</v>
          </cell>
          <cell r="I96">
            <v>0</v>
          </cell>
          <cell r="J96">
            <v>271904.45</v>
          </cell>
          <cell r="K96">
            <v>0</v>
          </cell>
          <cell r="L96">
            <v>0</v>
          </cell>
          <cell r="M96">
            <v>271904.45</v>
          </cell>
        </row>
        <row r="97">
          <cell r="D97">
            <v>-1430450.16</v>
          </cell>
          <cell r="G97">
            <v>556049.84</v>
          </cell>
          <cell r="H97">
            <v>0</v>
          </cell>
          <cell r="I97">
            <v>0</v>
          </cell>
          <cell r="J97">
            <v>556049.84</v>
          </cell>
          <cell r="K97">
            <v>0</v>
          </cell>
          <cell r="L97">
            <v>0</v>
          </cell>
          <cell r="M97">
            <v>556049.84</v>
          </cell>
        </row>
        <row r="98">
          <cell r="D98">
            <v>0</v>
          </cell>
          <cell r="G98">
            <v>-4048007.42</v>
          </cell>
          <cell r="H98">
            <v>0</v>
          </cell>
          <cell r="I98">
            <v>0</v>
          </cell>
          <cell r="J98">
            <v>-4048007.42</v>
          </cell>
          <cell r="K98">
            <v>0</v>
          </cell>
          <cell r="L98">
            <v>0</v>
          </cell>
          <cell r="M98">
            <v>-4048007.42</v>
          </cell>
        </row>
        <row r="99">
          <cell r="D99">
            <v>0</v>
          </cell>
          <cell r="G99">
            <v>0</v>
          </cell>
          <cell r="H99">
            <v>116983.27</v>
          </cell>
          <cell r="I99">
            <v>-16983.27</v>
          </cell>
          <cell r="J99">
            <v>631199.18999999994</v>
          </cell>
          <cell r="K99">
            <v>0</v>
          </cell>
          <cell r="L99">
            <v>0</v>
          </cell>
          <cell r="M99">
            <v>631199.18999999994</v>
          </cell>
        </row>
        <row r="100">
          <cell r="D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25565.48</v>
          </cell>
          <cell r="L100">
            <v>-25565.48</v>
          </cell>
          <cell r="M100">
            <v>1332152.8400000001</v>
          </cell>
        </row>
        <row r="101">
          <cell r="D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D102">
            <v>-3291388.56</v>
          </cell>
          <cell r="G102">
            <v>-3291388.56</v>
          </cell>
          <cell r="H102">
            <v>0</v>
          </cell>
          <cell r="I102">
            <v>-100000</v>
          </cell>
          <cell r="J102">
            <v>-3391388.56</v>
          </cell>
          <cell r="K102">
            <v>0</v>
          </cell>
          <cell r="L102">
            <v>0</v>
          </cell>
          <cell r="M102">
            <v>-3391388.56</v>
          </cell>
        </row>
        <row r="103">
          <cell r="D103">
            <v>1143346.4099999999</v>
          </cell>
          <cell r="G103">
            <v>1143346.4099999999</v>
          </cell>
          <cell r="H103">
            <v>0</v>
          </cell>
          <cell r="I103">
            <v>0</v>
          </cell>
          <cell r="J103">
            <v>1143346.4099999999</v>
          </cell>
          <cell r="K103">
            <v>0</v>
          </cell>
          <cell r="L103">
            <v>0</v>
          </cell>
          <cell r="M103">
            <v>1143346.4099999999</v>
          </cell>
        </row>
        <row r="104">
          <cell r="D104">
            <v>-1143346.4099999999</v>
          </cell>
          <cell r="G104">
            <v>-1143346.4099999999</v>
          </cell>
          <cell r="H104">
            <v>0</v>
          </cell>
          <cell r="I104">
            <v>0</v>
          </cell>
          <cell r="J104">
            <v>-1143346.4099999999</v>
          </cell>
          <cell r="K104">
            <v>0</v>
          </cell>
          <cell r="L104">
            <v>0</v>
          </cell>
          <cell r="M104">
            <v>-1143346.4099999999</v>
          </cell>
        </row>
        <row r="105">
          <cell r="D105">
            <v>-641355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D106">
            <v>-220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D107">
            <v>-2588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D108">
            <v>-622124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G109">
            <v>-1206650</v>
          </cell>
          <cell r="H109">
            <v>0</v>
          </cell>
          <cell r="I109">
            <v>-504557</v>
          </cell>
          <cell r="J109">
            <v>-504557</v>
          </cell>
          <cell r="K109">
            <v>4000</v>
          </cell>
          <cell r="L109">
            <v>-680001.07</v>
          </cell>
          <cell r="M109">
            <v>-676001.07</v>
          </cell>
        </row>
        <row r="110">
          <cell r="D110">
            <v>0</v>
          </cell>
          <cell r="G110">
            <v>-2530</v>
          </cell>
          <cell r="H110">
            <v>0</v>
          </cell>
          <cell r="I110">
            <v>-960</v>
          </cell>
          <cell r="J110">
            <v>-960</v>
          </cell>
          <cell r="K110">
            <v>0</v>
          </cell>
          <cell r="L110">
            <v>-420</v>
          </cell>
          <cell r="M110">
            <v>-420</v>
          </cell>
        </row>
        <row r="111">
          <cell r="D111">
            <v>0</v>
          </cell>
          <cell r="G111">
            <v>-126943.79</v>
          </cell>
          <cell r="H111">
            <v>96021.18</v>
          </cell>
          <cell r="I111">
            <v>-243823.92</v>
          </cell>
          <cell r="J111">
            <v>-147802.74</v>
          </cell>
          <cell r="K111">
            <v>16300.51</v>
          </cell>
          <cell r="L111">
            <v>-245820.61</v>
          </cell>
          <cell r="M111">
            <v>-229520.1</v>
          </cell>
        </row>
        <row r="112">
          <cell r="D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D113">
            <v>-37793733.579999998</v>
          </cell>
          <cell r="G113">
            <v>-44229045</v>
          </cell>
          <cell r="H113">
            <v>4945805.08</v>
          </cell>
          <cell r="I113">
            <v>-57784298.950000003</v>
          </cell>
          <cell r="J113">
            <v>-52838493.869999997</v>
          </cell>
          <cell r="K113">
            <v>311391.06</v>
          </cell>
          <cell r="L113">
            <v>-56903462.380000003</v>
          </cell>
          <cell r="M113">
            <v>-56592071.32</v>
          </cell>
        </row>
        <row r="114">
          <cell r="D114">
            <v>-1505086.15</v>
          </cell>
          <cell r="G114">
            <v>-1291024.31</v>
          </cell>
          <cell r="H114">
            <v>688163.06</v>
          </cell>
          <cell r="I114">
            <v>-2115642.87</v>
          </cell>
          <cell r="J114">
            <v>-1427479.81</v>
          </cell>
          <cell r="K114">
            <v>280925.37</v>
          </cell>
          <cell r="L114">
            <v>-2165462.36</v>
          </cell>
          <cell r="M114">
            <v>-1884536.99</v>
          </cell>
        </row>
        <row r="115">
          <cell r="D115">
            <v>-12677525.720000001</v>
          </cell>
          <cell r="G115">
            <v>-12421440.689999999</v>
          </cell>
          <cell r="H115">
            <v>3384234.85</v>
          </cell>
          <cell r="I115">
            <v>-15610617.75</v>
          </cell>
          <cell r="J115">
            <v>-12226382.9</v>
          </cell>
          <cell r="K115">
            <v>1554764.71</v>
          </cell>
          <cell r="L115">
            <v>-15447934.25</v>
          </cell>
          <cell r="M115">
            <v>-13893169.539999999</v>
          </cell>
        </row>
        <row r="116">
          <cell r="D116">
            <v>0</v>
          </cell>
          <cell r="G116">
            <v>0</v>
          </cell>
          <cell r="H116">
            <v>309948.26</v>
          </cell>
          <cell r="I116">
            <v>-309948.26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G117">
            <v>0</v>
          </cell>
          <cell r="H117">
            <v>6292983.71</v>
          </cell>
          <cell r="I117">
            <v>-6292983.71</v>
          </cell>
          <cell r="J117">
            <v>0</v>
          </cell>
          <cell r="K117">
            <v>2902240.83</v>
          </cell>
          <cell r="L117">
            <v>-2902240.83</v>
          </cell>
          <cell r="M117">
            <v>0</v>
          </cell>
        </row>
        <row r="118">
          <cell r="D118">
            <v>9691862.6199999992</v>
          </cell>
          <cell r="G118">
            <v>10822415.970000001</v>
          </cell>
          <cell r="H118">
            <v>12052287.33</v>
          </cell>
          <cell r="I118">
            <v>-25769.09</v>
          </cell>
          <cell r="J118">
            <v>12026518.24</v>
          </cell>
          <cell r="K118">
            <v>15947730.199999999</v>
          </cell>
          <cell r="L118">
            <v>-2207347.17</v>
          </cell>
          <cell r="M118">
            <v>13740383.029999999</v>
          </cell>
        </row>
        <row r="119">
          <cell r="D119">
            <v>7988.68</v>
          </cell>
          <cell r="G119">
            <v>0</v>
          </cell>
          <cell r="H119">
            <v>2088</v>
          </cell>
          <cell r="I119">
            <v>0</v>
          </cell>
          <cell r="J119">
            <v>2088</v>
          </cell>
          <cell r="K119">
            <v>17400</v>
          </cell>
          <cell r="L119">
            <v>0</v>
          </cell>
          <cell r="M119">
            <v>17400</v>
          </cell>
        </row>
        <row r="120">
          <cell r="D120">
            <v>518841.55</v>
          </cell>
          <cell r="G120">
            <v>1870772.9</v>
          </cell>
          <cell r="H120">
            <v>2231658.08</v>
          </cell>
          <cell r="I120">
            <v>-6903.49</v>
          </cell>
          <cell r="J120">
            <v>2224754.59</v>
          </cell>
          <cell r="K120">
            <v>2204666.3199999998</v>
          </cell>
          <cell r="L120">
            <v>-34226.82</v>
          </cell>
          <cell r="M120">
            <v>2170439.5</v>
          </cell>
        </row>
        <row r="121">
          <cell r="D121">
            <v>26108.33</v>
          </cell>
          <cell r="G121">
            <v>27769.75</v>
          </cell>
          <cell r="H121">
            <v>29364.42</v>
          </cell>
          <cell r="I121">
            <v>-163.26</v>
          </cell>
          <cell r="J121">
            <v>29201.16</v>
          </cell>
          <cell r="K121">
            <v>34747.56</v>
          </cell>
          <cell r="L121">
            <v>-4872.67</v>
          </cell>
          <cell r="M121">
            <v>29874.89</v>
          </cell>
        </row>
        <row r="122">
          <cell r="D122">
            <v>720179.36</v>
          </cell>
          <cell r="G122">
            <v>899995.44</v>
          </cell>
          <cell r="H122">
            <v>1181176.94</v>
          </cell>
          <cell r="I122">
            <v>-55191.73</v>
          </cell>
          <cell r="J122">
            <v>1125985.21</v>
          </cell>
          <cell r="K122">
            <v>1753105.6</v>
          </cell>
          <cell r="L122">
            <v>-570135.27</v>
          </cell>
          <cell r="M122">
            <v>1182970.33</v>
          </cell>
        </row>
        <row r="123">
          <cell r="D123">
            <v>3275591.17</v>
          </cell>
          <cell r="G123">
            <v>4102116.35</v>
          </cell>
          <cell r="H123">
            <v>4726287.72</v>
          </cell>
          <cell r="I123">
            <v>-120285.27</v>
          </cell>
          <cell r="J123">
            <v>4606002.45</v>
          </cell>
          <cell r="K123">
            <v>7704904.7400000002</v>
          </cell>
          <cell r="L123">
            <v>-2476256.2000000002</v>
          </cell>
          <cell r="M123">
            <v>5228648.54</v>
          </cell>
        </row>
        <row r="124">
          <cell r="D124">
            <v>0</v>
          </cell>
          <cell r="G124">
            <v>124563.05</v>
          </cell>
          <cell r="H124">
            <v>112978.96</v>
          </cell>
          <cell r="I124">
            <v>0</v>
          </cell>
          <cell r="J124">
            <v>112978.96</v>
          </cell>
          <cell r="K124">
            <v>97256.35</v>
          </cell>
          <cell r="L124">
            <v>-24971.73</v>
          </cell>
          <cell r="M124">
            <v>72284.62</v>
          </cell>
        </row>
        <row r="125">
          <cell r="D125">
            <v>1754212.4</v>
          </cell>
          <cell r="G125">
            <v>2032142.46</v>
          </cell>
          <cell r="H125">
            <v>2365289.11</v>
          </cell>
          <cell r="I125">
            <v>-2352.75</v>
          </cell>
          <cell r="J125">
            <v>2362936.36</v>
          </cell>
          <cell r="K125">
            <v>3283640.65</v>
          </cell>
          <cell r="L125">
            <v>-448172.5</v>
          </cell>
          <cell r="M125">
            <v>2835468.15</v>
          </cell>
        </row>
        <row r="126">
          <cell r="D126">
            <v>622773.59</v>
          </cell>
          <cell r="G126">
            <v>701757.72</v>
          </cell>
          <cell r="H126">
            <v>787494.63</v>
          </cell>
          <cell r="I126">
            <v>-813.16</v>
          </cell>
          <cell r="J126">
            <v>786681.47</v>
          </cell>
          <cell r="K126">
            <v>1052936.49</v>
          </cell>
          <cell r="L126">
            <v>-146033.93</v>
          </cell>
          <cell r="M126">
            <v>906902.56</v>
          </cell>
        </row>
        <row r="127">
          <cell r="D127">
            <v>240756.78</v>
          </cell>
          <cell r="G127">
            <v>218459.31</v>
          </cell>
          <cell r="H127">
            <v>221420.01</v>
          </cell>
          <cell r="I127">
            <v>0</v>
          </cell>
          <cell r="J127">
            <v>221420.01</v>
          </cell>
          <cell r="K127">
            <v>467922.35</v>
          </cell>
          <cell r="L127">
            <v>-181031.09</v>
          </cell>
          <cell r="M127">
            <v>286891.26</v>
          </cell>
        </row>
        <row r="128">
          <cell r="D128">
            <v>2353725.16</v>
          </cell>
          <cell r="G128">
            <v>2394850.11</v>
          </cell>
          <cell r="H128">
            <v>3211567.09</v>
          </cell>
          <cell r="I128">
            <v>0</v>
          </cell>
          <cell r="J128">
            <v>3211567.09</v>
          </cell>
          <cell r="K128">
            <v>725269.39</v>
          </cell>
          <cell r="L128">
            <v>-5374.72</v>
          </cell>
          <cell r="M128">
            <v>719894.67</v>
          </cell>
        </row>
        <row r="129">
          <cell r="D129">
            <v>7129957.79</v>
          </cell>
          <cell r="G129">
            <v>9308157.1600000001</v>
          </cell>
          <cell r="H129">
            <v>11188290.199999999</v>
          </cell>
          <cell r="I129">
            <v>-22472.87</v>
          </cell>
          <cell r="J129">
            <v>11165817.33</v>
          </cell>
          <cell r="K129">
            <v>15115218.75</v>
          </cell>
          <cell r="L129">
            <v>-2060278.75</v>
          </cell>
          <cell r="M129">
            <v>13054940</v>
          </cell>
        </row>
        <row r="130">
          <cell r="D130">
            <v>0</v>
          </cell>
          <cell r="G130">
            <v>21367.200000000001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D131">
            <v>10512611</v>
          </cell>
          <cell r="G131">
            <v>10497597.800000001</v>
          </cell>
          <cell r="H131">
            <v>13665487.449999999</v>
          </cell>
          <cell r="I131">
            <v>-48366.66</v>
          </cell>
          <cell r="J131">
            <v>13617120.789999999</v>
          </cell>
          <cell r="K131">
            <v>17322849.949999999</v>
          </cell>
          <cell r="L131">
            <v>-2445609.71</v>
          </cell>
          <cell r="M131">
            <v>14877240.24</v>
          </cell>
        </row>
        <row r="132">
          <cell r="D132">
            <v>224761.5</v>
          </cell>
          <cell r="G132">
            <v>325968.02</v>
          </cell>
          <cell r="H132">
            <v>303474.06</v>
          </cell>
          <cell r="I132">
            <v>-1495.73</v>
          </cell>
          <cell r="J132">
            <v>301978.33</v>
          </cell>
          <cell r="K132">
            <v>345087.75</v>
          </cell>
          <cell r="L132">
            <v>-55027.38</v>
          </cell>
          <cell r="M132">
            <v>290060.37</v>
          </cell>
        </row>
        <row r="133">
          <cell r="D133">
            <v>694107.23</v>
          </cell>
          <cell r="G133">
            <v>860610.48</v>
          </cell>
          <cell r="H133">
            <v>1019833.76</v>
          </cell>
          <cell r="I133">
            <v>0</v>
          </cell>
          <cell r="J133">
            <v>1019833.76</v>
          </cell>
          <cell r="K133">
            <v>2300201.6</v>
          </cell>
          <cell r="L133">
            <v>-1150100.8</v>
          </cell>
          <cell r="M133">
            <v>1150100.8</v>
          </cell>
        </row>
        <row r="134">
          <cell r="D134">
            <v>20256.419999999998</v>
          </cell>
          <cell r="G134">
            <v>20501.28</v>
          </cell>
          <cell r="H134">
            <v>23610.12</v>
          </cell>
          <cell r="I134">
            <v>0</v>
          </cell>
          <cell r="J134">
            <v>23610.12</v>
          </cell>
          <cell r="K134">
            <v>28572.36</v>
          </cell>
          <cell r="L134">
            <v>0</v>
          </cell>
          <cell r="M134">
            <v>28572.36</v>
          </cell>
        </row>
        <row r="135">
          <cell r="D135">
            <v>169358.05</v>
          </cell>
          <cell r="G135">
            <v>168119.56</v>
          </cell>
          <cell r="H135">
            <v>251507.66</v>
          </cell>
          <cell r="I135">
            <v>-2296</v>
          </cell>
          <cell r="J135">
            <v>249211.66</v>
          </cell>
          <cell r="K135">
            <v>263825.24</v>
          </cell>
          <cell r="L135">
            <v>0</v>
          </cell>
          <cell r="M135">
            <v>263825.24</v>
          </cell>
        </row>
        <row r="136">
          <cell r="D136">
            <v>2050.62</v>
          </cell>
          <cell r="G136">
            <v>1890.42</v>
          </cell>
          <cell r="H136">
            <v>8865.09</v>
          </cell>
          <cell r="I136">
            <v>0</v>
          </cell>
          <cell r="J136">
            <v>8865.09</v>
          </cell>
          <cell r="K136">
            <v>124546.97</v>
          </cell>
          <cell r="L136">
            <v>0</v>
          </cell>
          <cell r="M136">
            <v>124546.97</v>
          </cell>
        </row>
        <row r="137">
          <cell r="D137">
            <v>147056.68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D138">
            <v>432558.72</v>
          </cell>
          <cell r="G138">
            <v>376915.3</v>
          </cell>
          <cell r="H138">
            <v>355452.8</v>
          </cell>
          <cell r="I138">
            <v>-1299</v>
          </cell>
          <cell r="J138">
            <v>354153.8</v>
          </cell>
          <cell r="K138">
            <v>524898.28</v>
          </cell>
          <cell r="L138">
            <v>-290</v>
          </cell>
          <cell r="M138">
            <v>524608.28</v>
          </cell>
        </row>
        <row r="139">
          <cell r="D139">
            <v>55412.959999999999</v>
          </cell>
          <cell r="G139">
            <v>15823.26</v>
          </cell>
          <cell r="H139">
            <v>6223.26</v>
          </cell>
          <cell r="I139">
            <v>0</v>
          </cell>
          <cell r="J139">
            <v>6223.26</v>
          </cell>
          <cell r="K139">
            <v>23889.75</v>
          </cell>
          <cell r="L139">
            <v>0</v>
          </cell>
          <cell r="M139">
            <v>23889.75</v>
          </cell>
        </row>
        <row r="140">
          <cell r="D140">
            <v>112156.28</v>
          </cell>
          <cell r="G140">
            <v>60627.38</v>
          </cell>
          <cell r="H140">
            <v>99679.71</v>
          </cell>
          <cell r="I140">
            <v>0</v>
          </cell>
          <cell r="J140">
            <v>99679.71</v>
          </cell>
          <cell r="K140">
            <v>125826.82</v>
          </cell>
          <cell r="L140">
            <v>0</v>
          </cell>
          <cell r="M140">
            <v>125826.82</v>
          </cell>
        </row>
        <row r="141">
          <cell r="D141">
            <v>16553.5</v>
          </cell>
          <cell r="G141">
            <v>14005.3</v>
          </cell>
          <cell r="H141">
            <v>9074.49</v>
          </cell>
          <cell r="I141">
            <v>-116</v>
          </cell>
          <cell r="J141">
            <v>8958.49</v>
          </cell>
          <cell r="K141">
            <v>15807.72</v>
          </cell>
          <cell r="L141">
            <v>0</v>
          </cell>
          <cell r="M141">
            <v>15807.72</v>
          </cell>
        </row>
        <row r="142">
          <cell r="D142">
            <v>6006.7</v>
          </cell>
          <cell r="G142">
            <v>6145.74</v>
          </cell>
          <cell r="H142">
            <v>5449.01</v>
          </cell>
          <cell r="I142">
            <v>-712.26</v>
          </cell>
          <cell r="J142">
            <v>4736.75</v>
          </cell>
          <cell r="K142">
            <v>3107.03</v>
          </cell>
          <cell r="L142">
            <v>0</v>
          </cell>
          <cell r="M142">
            <v>3107.03</v>
          </cell>
        </row>
        <row r="143">
          <cell r="D143">
            <v>7079.99</v>
          </cell>
          <cell r="G143">
            <v>3885</v>
          </cell>
          <cell r="H143">
            <v>3837.95</v>
          </cell>
          <cell r="I143">
            <v>0</v>
          </cell>
          <cell r="J143">
            <v>3837.95</v>
          </cell>
          <cell r="K143">
            <v>15002.66</v>
          </cell>
          <cell r="L143">
            <v>0</v>
          </cell>
          <cell r="M143">
            <v>15002.66</v>
          </cell>
        </row>
        <row r="144">
          <cell r="D144">
            <v>40924.800000000003</v>
          </cell>
          <cell r="G144">
            <v>0</v>
          </cell>
          <cell r="H144">
            <v>250</v>
          </cell>
          <cell r="I144">
            <v>-125</v>
          </cell>
          <cell r="J144">
            <v>125</v>
          </cell>
          <cell r="K144">
            <v>220</v>
          </cell>
          <cell r="L144">
            <v>0</v>
          </cell>
          <cell r="M144">
            <v>220</v>
          </cell>
        </row>
        <row r="145">
          <cell r="D145">
            <v>717</v>
          </cell>
          <cell r="G145">
            <v>981.5</v>
          </cell>
          <cell r="H145">
            <v>2371.5</v>
          </cell>
          <cell r="I145">
            <v>0</v>
          </cell>
          <cell r="J145">
            <v>2371.5</v>
          </cell>
          <cell r="K145">
            <v>991</v>
          </cell>
          <cell r="L145">
            <v>0</v>
          </cell>
          <cell r="M145">
            <v>991</v>
          </cell>
        </row>
        <row r="146">
          <cell r="D146">
            <v>483946.32</v>
          </cell>
          <cell r="G146">
            <v>518056</v>
          </cell>
          <cell r="H146">
            <v>550297.66</v>
          </cell>
          <cell r="I146">
            <v>0</v>
          </cell>
          <cell r="J146">
            <v>550297.66</v>
          </cell>
          <cell r="K146">
            <v>673826.03</v>
          </cell>
          <cell r="L146">
            <v>-22812.2</v>
          </cell>
          <cell r="M146">
            <v>651013.82999999996</v>
          </cell>
        </row>
        <row r="147">
          <cell r="D147">
            <v>11633.04</v>
          </cell>
          <cell r="G147">
            <v>31975.4</v>
          </cell>
          <cell r="H147">
            <v>56495.83</v>
          </cell>
          <cell r="I147">
            <v>0</v>
          </cell>
          <cell r="J147">
            <v>56495.83</v>
          </cell>
          <cell r="K147">
            <v>70406.2</v>
          </cell>
          <cell r="L147">
            <v>0</v>
          </cell>
          <cell r="M147">
            <v>70406.2</v>
          </cell>
        </row>
        <row r="148">
          <cell r="D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1682</v>
          </cell>
          <cell r="L148">
            <v>0</v>
          </cell>
          <cell r="M148">
            <v>1682</v>
          </cell>
        </row>
        <row r="149">
          <cell r="D149">
            <v>401</v>
          </cell>
          <cell r="G149">
            <v>0</v>
          </cell>
          <cell r="H149">
            <v>644</v>
          </cell>
          <cell r="I149">
            <v>0</v>
          </cell>
          <cell r="J149">
            <v>644</v>
          </cell>
          <cell r="K149">
            <v>0</v>
          </cell>
          <cell r="L149">
            <v>0</v>
          </cell>
          <cell r="M149">
            <v>0</v>
          </cell>
        </row>
        <row r="150">
          <cell r="D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821.6</v>
          </cell>
          <cell r="L150">
            <v>0</v>
          </cell>
          <cell r="M150">
            <v>821.6</v>
          </cell>
        </row>
        <row r="151">
          <cell r="D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27631.200000000001</v>
          </cell>
          <cell r="L151">
            <v>0</v>
          </cell>
          <cell r="M151">
            <v>27631.200000000001</v>
          </cell>
        </row>
        <row r="152">
          <cell r="D152">
            <v>19230.490000000002</v>
          </cell>
          <cell r="G152">
            <v>92599.45</v>
          </cell>
          <cell r="H152">
            <v>81879.11</v>
          </cell>
          <cell r="I152">
            <v>0</v>
          </cell>
          <cell r="J152">
            <v>81879.11</v>
          </cell>
          <cell r="K152">
            <v>35156.69</v>
          </cell>
          <cell r="L152">
            <v>0</v>
          </cell>
          <cell r="M152">
            <v>35156.69</v>
          </cell>
        </row>
        <row r="153">
          <cell r="D153">
            <v>181997</v>
          </cell>
          <cell r="G153">
            <v>201888</v>
          </cell>
          <cell r="H153">
            <v>194045</v>
          </cell>
          <cell r="I153">
            <v>-430</v>
          </cell>
          <cell r="J153">
            <v>193615</v>
          </cell>
          <cell r="K153">
            <v>240379</v>
          </cell>
          <cell r="L153">
            <v>-599</v>
          </cell>
          <cell r="M153">
            <v>239780</v>
          </cell>
        </row>
        <row r="154">
          <cell r="D154">
            <v>3761</v>
          </cell>
          <cell r="G154">
            <v>42447</v>
          </cell>
          <cell r="H154">
            <v>21088</v>
          </cell>
          <cell r="I154">
            <v>0</v>
          </cell>
          <cell r="J154">
            <v>21088</v>
          </cell>
          <cell r="K154">
            <v>10334</v>
          </cell>
          <cell r="L154">
            <v>0</v>
          </cell>
          <cell r="M154">
            <v>10334</v>
          </cell>
        </row>
        <row r="155">
          <cell r="D155">
            <v>152674.82999999999</v>
          </cell>
          <cell r="G155">
            <v>160811.43</v>
          </cell>
          <cell r="H155">
            <v>110657.28</v>
          </cell>
          <cell r="I155">
            <v>0</v>
          </cell>
          <cell r="J155">
            <v>110657.28</v>
          </cell>
          <cell r="K155">
            <v>92720.85</v>
          </cell>
          <cell r="L155">
            <v>0</v>
          </cell>
          <cell r="M155">
            <v>92720.85</v>
          </cell>
        </row>
        <row r="156">
          <cell r="D156">
            <v>91799.33</v>
          </cell>
          <cell r="G156">
            <v>89437</v>
          </cell>
          <cell r="H156">
            <v>111459</v>
          </cell>
          <cell r="I156">
            <v>-21223</v>
          </cell>
          <cell r="J156">
            <v>90236</v>
          </cell>
          <cell r="K156">
            <v>86927.5</v>
          </cell>
          <cell r="L156">
            <v>0</v>
          </cell>
          <cell r="M156">
            <v>86927.5</v>
          </cell>
        </row>
        <row r="157">
          <cell r="D157">
            <v>97576.85</v>
          </cell>
          <cell r="G157">
            <v>260510.74</v>
          </cell>
          <cell r="H157">
            <v>293102.26</v>
          </cell>
          <cell r="I157">
            <v>-5916</v>
          </cell>
          <cell r="J157">
            <v>287186.26</v>
          </cell>
          <cell r="K157">
            <v>308428.5</v>
          </cell>
          <cell r="L157">
            <v>0</v>
          </cell>
          <cell r="M157">
            <v>308428.5</v>
          </cell>
        </row>
        <row r="158">
          <cell r="D158">
            <v>695507.29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  <row r="159">
          <cell r="D159">
            <v>188609.14</v>
          </cell>
          <cell r="G159">
            <v>172299</v>
          </cell>
          <cell r="H159">
            <v>197185.5</v>
          </cell>
          <cell r="I159">
            <v>0</v>
          </cell>
          <cell r="J159">
            <v>197185.5</v>
          </cell>
          <cell r="K159">
            <v>160250.5</v>
          </cell>
          <cell r="L159">
            <v>-4634.5</v>
          </cell>
          <cell r="M159">
            <v>155616</v>
          </cell>
        </row>
        <row r="160">
          <cell r="D160">
            <v>941868.48</v>
          </cell>
          <cell r="G160">
            <v>955809.88</v>
          </cell>
          <cell r="H160">
            <v>1102949.52</v>
          </cell>
          <cell r="I160">
            <v>0</v>
          </cell>
          <cell r="J160">
            <v>1102949.52</v>
          </cell>
          <cell r="K160">
            <v>1308533.8500000001</v>
          </cell>
          <cell r="L160">
            <v>-8584</v>
          </cell>
          <cell r="M160">
            <v>1299949.8500000001</v>
          </cell>
        </row>
        <row r="161">
          <cell r="D161">
            <v>33640</v>
          </cell>
          <cell r="G161">
            <v>40368</v>
          </cell>
          <cell r="H161">
            <v>23548</v>
          </cell>
          <cell r="I161">
            <v>0</v>
          </cell>
          <cell r="J161">
            <v>23548</v>
          </cell>
          <cell r="K161">
            <v>77372</v>
          </cell>
          <cell r="L161">
            <v>0</v>
          </cell>
          <cell r="M161">
            <v>77372</v>
          </cell>
        </row>
        <row r="162">
          <cell r="D162">
            <v>28344.6</v>
          </cell>
          <cell r="G162">
            <v>54842.64</v>
          </cell>
          <cell r="H162">
            <v>66798.600000000006</v>
          </cell>
          <cell r="I162">
            <v>0</v>
          </cell>
          <cell r="J162">
            <v>66798.600000000006</v>
          </cell>
          <cell r="K162">
            <v>65549.23</v>
          </cell>
          <cell r="L162">
            <v>0</v>
          </cell>
          <cell r="M162">
            <v>65549.23</v>
          </cell>
        </row>
        <row r="163">
          <cell r="D163">
            <v>127600</v>
          </cell>
          <cell r="G163">
            <v>92800</v>
          </cell>
          <cell r="H163">
            <v>92800</v>
          </cell>
          <cell r="I163">
            <v>0</v>
          </cell>
          <cell r="J163">
            <v>92800</v>
          </cell>
          <cell r="K163">
            <v>92800</v>
          </cell>
          <cell r="L163">
            <v>0</v>
          </cell>
          <cell r="M163">
            <v>92800</v>
          </cell>
        </row>
        <row r="164">
          <cell r="D164">
            <v>580</v>
          </cell>
          <cell r="G164">
            <v>0</v>
          </cell>
          <cell r="H164">
            <v>29638</v>
          </cell>
          <cell r="I164">
            <v>0</v>
          </cell>
          <cell r="J164">
            <v>29638</v>
          </cell>
          <cell r="K164">
            <v>0</v>
          </cell>
          <cell r="L164">
            <v>0</v>
          </cell>
          <cell r="M164">
            <v>0</v>
          </cell>
        </row>
        <row r="165">
          <cell r="D165">
            <v>2320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1319680.3999999999</v>
          </cell>
          <cell r="L165">
            <v>0</v>
          </cell>
          <cell r="M165">
            <v>1319680.3999999999</v>
          </cell>
        </row>
        <row r="166">
          <cell r="D166">
            <v>1012132.27</v>
          </cell>
          <cell r="G166">
            <v>1044045.46</v>
          </cell>
          <cell r="H166">
            <v>1273093.3400000001</v>
          </cell>
          <cell r="I166">
            <v>-135784.60999999999</v>
          </cell>
          <cell r="J166">
            <v>1137308.73</v>
          </cell>
          <cell r="K166">
            <v>933738.45</v>
          </cell>
          <cell r="L166">
            <v>-15679.13</v>
          </cell>
          <cell r="M166">
            <v>918059.32</v>
          </cell>
        </row>
        <row r="167">
          <cell r="D167">
            <v>284498.18</v>
          </cell>
          <cell r="G167">
            <v>258636.13</v>
          </cell>
          <cell r="H167">
            <v>490690.09</v>
          </cell>
          <cell r="I167">
            <v>0</v>
          </cell>
          <cell r="J167">
            <v>490690.09</v>
          </cell>
          <cell r="K167">
            <v>212219.95</v>
          </cell>
          <cell r="L167">
            <v>-35995.980000000003</v>
          </cell>
          <cell r="M167">
            <v>176223.97</v>
          </cell>
        </row>
        <row r="168">
          <cell r="D168">
            <v>0</v>
          </cell>
          <cell r="G168">
            <v>46149.29</v>
          </cell>
          <cell r="H168">
            <v>297252.2</v>
          </cell>
          <cell r="I168">
            <v>0</v>
          </cell>
          <cell r="J168">
            <v>297252.2</v>
          </cell>
          <cell r="K168">
            <v>310360.12</v>
          </cell>
          <cell r="L168">
            <v>-9000</v>
          </cell>
          <cell r="M168">
            <v>301360.12</v>
          </cell>
        </row>
        <row r="169">
          <cell r="D169">
            <v>0</v>
          </cell>
          <cell r="G169">
            <v>30160</v>
          </cell>
          <cell r="H169">
            <v>8523.7999999999993</v>
          </cell>
          <cell r="I169">
            <v>0</v>
          </cell>
          <cell r="J169">
            <v>8523.7999999999993</v>
          </cell>
          <cell r="K169">
            <v>0</v>
          </cell>
          <cell r="L169">
            <v>0</v>
          </cell>
          <cell r="M169">
            <v>0</v>
          </cell>
        </row>
        <row r="170">
          <cell r="D170">
            <v>6347.54</v>
          </cell>
          <cell r="G170">
            <v>208.8</v>
          </cell>
          <cell r="H170">
            <v>6920.05</v>
          </cell>
          <cell r="I170">
            <v>-1125.2</v>
          </cell>
          <cell r="J170">
            <v>5794.85</v>
          </cell>
          <cell r="K170">
            <v>1037.04</v>
          </cell>
          <cell r="L170">
            <v>-716.82</v>
          </cell>
          <cell r="M170">
            <v>320.22000000000003</v>
          </cell>
        </row>
        <row r="171">
          <cell r="D171">
            <v>113392.29</v>
          </cell>
          <cell r="G171">
            <v>97769.37</v>
          </cell>
          <cell r="H171">
            <v>108284.83</v>
          </cell>
          <cell r="I171">
            <v>0</v>
          </cell>
          <cell r="J171">
            <v>108284.83</v>
          </cell>
          <cell r="K171">
            <v>106628.44</v>
          </cell>
          <cell r="L171">
            <v>-3837.86</v>
          </cell>
          <cell r="M171">
            <v>102790.58</v>
          </cell>
        </row>
        <row r="172">
          <cell r="D172">
            <v>13401.2</v>
          </cell>
          <cell r="G172">
            <v>26627.21</v>
          </cell>
          <cell r="H172">
            <v>35892.53</v>
          </cell>
          <cell r="I172">
            <v>-2668</v>
          </cell>
          <cell r="J172">
            <v>33224.53</v>
          </cell>
          <cell r="K172">
            <v>43674.81</v>
          </cell>
          <cell r="L172">
            <v>0</v>
          </cell>
          <cell r="M172">
            <v>43674.81</v>
          </cell>
        </row>
        <row r="173">
          <cell r="D173">
            <v>457935.7</v>
          </cell>
          <cell r="G173">
            <v>295620.51</v>
          </cell>
          <cell r="H173">
            <v>180925.93</v>
          </cell>
          <cell r="I173">
            <v>-8990</v>
          </cell>
          <cell r="J173">
            <v>171935.93</v>
          </cell>
          <cell r="K173">
            <v>220621.61</v>
          </cell>
          <cell r="L173">
            <v>-140012</v>
          </cell>
          <cell r="M173">
            <v>80609.61</v>
          </cell>
        </row>
        <row r="174">
          <cell r="D174">
            <v>195829.26</v>
          </cell>
          <cell r="G174">
            <v>39580.04</v>
          </cell>
          <cell r="H174">
            <v>150815.35999999999</v>
          </cell>
          <cell r="I174">
            <v>0</v>
          </cell>
          <cell r="J174">
            <v>150815.35999999999</v>
          </cell>
          <cell r="K174">
            <v>87916.03</v>
          </cell>
          <cell r="L174">
            <v>0</v>
          </cell>
          <cell r="M174">
            <v>87916.03</v>
          </cell>
        </row>
        <row r="175">
          <cell r="D175">
            <v>86797.08</v>
          </cell>
          <cell r="G175">
            <v>47597.24</v>
          </cell>
          <cell r="H175">
            <v>73218.92</v>
          </cell>
          <cell r="I175">
            <v>-20634.59</v>
          </cell>
          <cell r="J175">
            <v>52584.33</v>
          </cell>
          <cell r="K175">
            <v>47966</v>
          </cell>
          <cell r="L175">
            <v>-406</v>
          </cell>
          <cell r="M175">
            <v>47560</v>
          </cell>
        </row>
        <row r="176">
          <cell r="D176">
            <v>114578.81</v>
          </cell>
          <cell r="G176">
            <v>36054.75</v>
          </cell>
          <cell r="H176">
            <v>148454.26</v>
          </cell>
          <cell r="I176">
            <v>-118709.24</v>
          </cell>
          <cell r="J176">
            <v>29745.02</v>
          </cell>
          <cell r="K176">
            <v>29670</v>
          </cell>
          <cell r="L176">
            <v>0</v>
          </cell>
          <cell r="M176">
            <v>29670</v>
          </cell>
        </row>
        <row r="177">
          <cell r="D177">
            <v>217957.39</v>
          </cell>
          <cell r="G177">
            <v>230324.44</v>
          </cell>
          <cell r="H177">
            <v>231459.72</v>
          </cell>
          <cell r="I177">
            <v>0</v>
          </cell>
          <cell r="J177">
            <v>231459.72</v>
          </cell>
          <cell r="K177">
            <v>278760.38</v>
          </cell>
          <cell r="L177">
            <v>-470.36</v>
          </cell>
          <cell r="M177">
            <v>278290.02</v>
          </cell>
        </row>
        <row r="178">
          <cell r="D178">
            <v>0</v>
          </cell>
          <cell r="G178">
            <v>25520</v>
          </cell>
          <cell r="H178">
            <v>12760</v>
          </cell>
          <cell r="I178">
            <v>0</v>
          </cell>
          <cell r="J178">
            <v>12760</v>
          </cell>
          <cell r="K178">
            <v>16240</v>
          </cell>
          <cell r="L178">
            <v>0</v>
          </cell>
          <cell r="M178">
            <v>16240</v>
          </cell>
        </row>
        <row r="179">
          <cell r="D179">
            <v>14528.18</v>
          </cell>
          <cell r="G179">
            <v>10058.959999999999</v>
          </cell>
          <cell r="H179">
            <v>16982.009999999998</v>
          </cell>
          <cell r="I179">
            <v>0</v>
          </cell>
          <cell r="J179">
            <v>16982.009999999998</v>
          </cell>
          <cell r="K179">
            <v>22094.02</v>
          </cell>
          <cell r="L179">
            <v>0</v>
          </cell>
          <cell r="M179">
            <v>22094.02</v>
          </cell>
        </row>
        <row r="180">
          <cell r="D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1135</v>
          </cell>
          <cell r="L180">
            <v>0</v>
          </cell>
          <cell r="M180">
            <v>1135</v>
          </cell>
        </row>
        <row r="181">
          <cell r="D181">
            <v>3375580.27</v>
          </cell>
          <cell r="G181">
            <v>4803113.34</v>
          </cell>
          <cell r="H181">
            <v>5172314.26</v>
          </cell>
          <cell r="I181">
            <v>-611040.34</v>
          </cell>
          <cell r="J181">
            <v>4561273.92</v>
          </cell>
          <cell r="K181">
            <v>5693188</v>
          </cell>
          <cell r="L181">
            <v>-511831.59</v>
          </cell>
          <cell r="M181">
            <v>5181356.41</v>
          </cell>
        </row>
        <row r="182">
          <cell r="D182">
            <v>109527.2</v>
          </cell>
          <cell r="G182">
            <v>62176</v>
          </cell>
          <cell r="H182">
            <v>1102</v>
          </cell>
          <cell r="I182">
            <v>0</v>
          </cell>
          <cell r="J182">
            <v>1102</v>
          </cell>
          <cell r="K182">
            <v>0</v>
          </cell>
          <cell r="L182">
            <v>0</v>
          </cell>
          <cell r="M182">
            <v>0</v>
          </cell>
        </row>
        <row r="183">
          <cell r="D183">
            <v>29232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4">
          <cell r="D184">
            <v>232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D185">
            <v>232000</v>
          </cell>
          <cell r="G185">
            <v>1241199.94</v>
          </cell>
          <cell r="H185">
            <v>358036.32</v>
          </cell>
          <cell r="I185">
            <v>0</v>
          </cell>
          <cell r="J185">
            <v>358036.32</v>
          </cell>
          <cell r="K185">
            <v>139200</v>
          </cell>
          <cell r="L185">
            <v>0</v>
          </cell>
          <cell r="M185">
            <v>139200</v>
          </cell>
        </row>
        <row r="186">
          <cell r="D186">
            <v>28281</v>
          </cell>
          <cell r="G186">
            <v>47323.01</v>
          </cell>
          <cell r="H186">
            <v>108190</v>
          </cell>
          <cell r="I186">
            <v>-6652</v>
          </cell>
          <cell r="J186">
            <v>101538</v>
          </cell>
          <cell r="K186">
            <v>57176</v>
          </cell>
          <cell r="L186">
            <v>-21214</v>
          </cell>
          <cell r="M186">
            <v>35962</v>
          </cell>
        </row>
        <row r="187">
          <cell r="D187">
            <v>19702</v>
          </cell>
          <cell r="G187">
            <v>54767.7</v>
          </cell>
          <cell r="H187">
            <v>49384.91</v>
          </cell>
          <cell r="I187">
            <v>0</v>
          </cell>
          <cell r="J187">
            <v>49384.91</v>
          </cell>
          <cell r="K187">
            <v>0</v>
          </cell>
          <cell r="L187">
            <v>0</v>
          </cell>
          <cell r="M187">
            <v>0</v>
          </cell>
        </row>
        <row r="188">
          <cell r="D188">
            <v>82007.649999999994</v>
          </cell>
          <cell r="G188">
            <v>82693.649999999994</v>
          </cell>
          <cell r="H188">
            <v>92748</v>
          </cell>
          <cell r="I188">
            <v>-3018</v>
          </cell>
          <cell r="J188">
            <v>89730</v>
          </cell>
          <cell r="K188">
            <v>119633.33</v>
          </cell>
          <cell r="L188">
            <v>-5813</v>
          </cell>
          <cell r="M188">
            <v>113820.33</v>
          </cell>
        </row>
        <row r="189">
          <cell r="D189">
            <v>0</v>
          </cell>
          <cell r="G189">
            <v>2683.83</v>
          </cell>
          <cell r="H189">
            <v>1865.07</v>
          </cell>
          <cell r="I189">
            <v>0</v>
          </cell>
          <cell r="J189">
            <v>1865.07</v>
          </cell>
          <cell r="K189">
            <v>0</v>
          </cell>
          <cell r="L189">
            <v>0</v>
          </cell>
          <cell r="M189">
            <v>0</v>
          </cell>
        </row>
        <row r="190">
          <cell r="D190">
            <v>36349.03</v>
          </cell>
          <cell r="G190">
            <v>49404.24</v>
          </cell>
          <cell r="H190">
            <v>67472.179999999993</v>
          </cell>
          <cell r="I190">
            <v>0</v>
          </cell>
          <cell r="J190">
            <v>67472.179999999993</v>
          </cell>
          <cell r="K190">
            <v>96570.48</v>
          </cell>
          <cell r="L190">
            <v>-41.05</v>
          </cell>
          <cell r="M190">
            <v>96529.43</v>
          </cell>
        </row>
        <row r="191">
          <cell r="D191">
            <v>17500.84</v>
          </cell>
          <cell r="G191">
            <v>53788.800000000003</v>
          </cell>
          <cell r="H191">
            <v>42160.68</v>
          </cell>
          <cell r="I191">
            <v>0</v>
          </cell>
          <cell r="J191">
            <v>42160.68</v>
          </cell>
          <cell r="K191">
            <v>0</v>
          </cell>
          <cell r="L191">
            <v>0</v>
          </cell>
          <cell r="M191">
            <v>0</v>
          </cell>
        </row>
        <row r="192">
          <cell r="D192">
            <v>311073.34000000003</v>
          </cell>
          <cell r="G192">
            <v>356467.63</v>
          </cell>
          <cell r="H192">
            <v>469854.49</v>
          </cell>
          <cell r="I192">
            <v>-2181.6</v>
          </cell>
          <cell r="J192">
            <v>467672.89</v>
          </cell>
          <cell r="K192">
            <v>518937.55</v>
          </cell>
          <cell r="L192">
            <v>-29617.58</v>
          </cell>
          <cell r="M192">
            <v>489319.97</v>
          </cell>
        </row>
        <row r="193">
          <cell r="D193">
            <v>0</v>
          </cell>
          <cell r="G193">
            <v>397168.31</v>
          </cell>
          <cell r="H193">
            <v>390137.46</v>
          </cell>
          <cell r="I193">
            <v>-10769</v>
          </cell>
          <cell r="J193">
            <v>379368.46</v>
          </cell>
          <cell r="K193">
            <v>737150.77</v>
          </cell>
          <cell r="L193">
            <v>-3704.27</v>
          </cell>
          <cell r="M193">
            <v>733446.5</v>
          </cell>
        </row>
        <row r="194">
          <cell r="D194">
            <v>112686.69</v>
          </cell>
          <cell r="G194">
            <v>162802.57999999999</v>
          </cell>
          <cell r="H194">
            <v>167844.06</v>
          </cell>
          <cell r="I194">
            <v>0</v>
          </cell>
          <cell r="J194">
            <v>167844.06</v>
          </cell>
          <cell r="K194">
            <v>194030.34</v>
          </cell>
          <cell r="L194">
            <v>-29598.89</v>
          </cell>
          <cell r="M194">
            <v>164431.45000000001</v>
          </cell>
        </row>
        <row r="195">
          <cell r="D195">
            <v>71007.73</v>
          </cell>
          <cell r="G195">
            <v>89948.76</v>
          </cell>
          <cell r="H195">
            <v>67799.87</v>
          </cell>
          <cell r="I195">
            <v>-256</v>
          </cell>
          <cell r="J195">
            <v>67543.87</v>
          </cell>
          <cell r="K195">
            <v>76982.080000000002</v>
          </cell>
          <cell r="L195">
            <v>-445.5</v>
          </cell>
          <cell r="M195">
            <v>76536.58</v>
          </cell>
        </row>
        <row r="196">
          <cell r="D196">
            <v>20121.900000000001</v>
          </cell>
          <cell r="G196">
            <v>17198</v>
          </cell>
          <cell r="H196">
            <v>24898</v>
          </cell>
          <cell r="I196">
            <v>0</v>
          </cell>
          <cell r="J196">
            <v>24898</v>
          </cell>
          <cell r="K196">
            <v>21987</v>
          </cell>
          <cell r="L196">
            <v>0</v>
          </cell>
          <cell r="M196">
            <v>21987</v>
          </cell>
        </row>
        <row r="197">
          <cell r="D197">
            <v>601040.64000000001</v>
          </cell>
          <cell r="G197">
            <v>741139.01</v>
          </cell>
          <cell r="H197">
            <v>886986.23999999999</v>
          </cell>
          <cell r="I197">
            <v>-3557.26</v>
          </cell>
          <cell r="J197">
            <v>883428.98</v>
          </cell>
          <cell r="K197">
            <v>1197454.3600000001</v>
          </cell>
          <cell r="L197">
            <v>-211976.52</v>
          </cell>
          <cell r="M197">
            <v>985477.84</v>
          </cell>
        </row>
        <row r="198">
          <cell r="D198">
            <v>310079.09999999998</v>
          </cell>
          <cell r="G198">
            <v>334512.53000000003</v>
          </cell>
          <cell r="H198">
            <v>387178.16</v>
          </cell>
          <cell r="I198">
            <v>0</v>
          </cell>
          <cell r="J198">
            <v>387178.16</v>
          </cell>
          <cell r="K198">
            <v>385854.24</v>
          </cell>
          <cell r="L198">
            <v>0</v>
          </cell>
          <cell r="M198">
            <v>385854.24</v>
          </cell>
        </row>
        <row r="199">
          <cell r="D199">
            <v>20026.3</v>
          </cell>
          <cell r="G199">
            <v>20026.29</v>
          </cell>
          <cell r="H199">
            <v>20026.3</v>
          </cell>
          <cell r="I199">
            <v>0</v>
          </cell>
          <cell r="J199">
            <v>20026.3</v>
          </cell>
          <cell r="K199">
            <v>15098.28</v>
          </cell>
          <cell r="L199">
            <v>0</v>
          </cell>
          <cell r="M199">
            <v>15098.28</v>
          </cell>
        </row>
        <row r="200">
          <cell r="D200">
            <v>443883.48</v>
          </cell>
          <cell r="G200">
            <v>743318.46</v>
          </cell>
          <cell r="H200">
            <v>829195.53</v>
          </cell>
          <cell r="I200">
            <v>0</v>
          </cell>
          <cell r="J200">
            <v>829195.53</v>
          </cell>
          <cell r="K200">
            <v>1055692.46</v>
          </cell>
          <cell r="L200">
            <v>0</v>
          </cell>
          <cell r="M200">
            <v>1055692.46</v>
          </cell>
        </row>
        <row r="201">
          <cell r="D201">
            <v>3764.11</v>
          </cell>
          <cell r="G201">
            <v>5525.74</v>
          </cell>
          <cell r="H201">
            <v>18237.669999999998</v>
          </cell>
          <cell r="I201">
            <v>0</v>
          </cell>
          <cell r="J201">
            <v>18237.669999999998</v>
          </cell>
          <cell r="K201">
            <v>19563.43</v>
          </cell>
          <cell r="L201">
            <v>0</v>
          </cell>
          <cell r="M201">
            <v>19563.43</v>
          </cell>
        </row>
        <row r="202">
          <cell r="D202">
            <v>676157.92</v>
          </cell>
          <cell r="G202">
            <v>725973.88</v>
          </cell>
          <cell r="H202">
            <v>709964.39</v>
          </cell>
          <cell r="I202">
            <v>0</v>
          </cell>
          <cell r="J202">
            <v>709964.39</v>
          </cell>
          <cell r="K202">
            <v>886443.71</v>
          </cell>
          <cell r="L202">
            <v>0</v>
          </cell>
          <cell r="M202">
            <v>886443.71</v>
          </cell>
        </row>
        <row r="203">
          <cell r="D203">
            <v>0</v>
          </cell>
          <cell r="G203">
            <v>16983.27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D204">
            <v>1074.58</v>
          </cell>
          <cell r="G204">
            <v>804.35</v>
          </cell>
          <cell r="H204">
            <v>681.72</v>
          </cell>
          <cell r="I204">
            <v>0</v>
          </cell>
          <cell r="J204">
            <v>681.72</v>
          </cell>
          <cell r="K204">
            <v>510.05</v>
          </cell>
          <cell r="L204">
            <v>0</v>
          </cell>
          <cell r="M204">
            <v>510.05</v>
          </cell>
        </row>
        <row r="205">
          <cell r="D205">
            <v>31414.7</v>
          </cell>
          <cell r="G205">
            <v>20178.46</v>
          </cell>
          <cell r="H205">
            <v>3205.54</v>
          </cell>
          <cell r="I205">
            <v>0</v>
          </cell>
          <cell r="J205">
            <v>3205.54</v>
          </cell>
          <cell r="K205">
            <v>2484.11</v>
          </cell>
          <cell r="L205">
            <v>0</v>
          </cell>
          <cell r="M205">
            <v>2484.11</v>
          </cell>
        </row>
        <row r="206">
          <cell r="D206">
            <v>0</v>
          </cell>
          <cell r="G206">
            <v>0</v>
          </cell>
          <cell r="H206">
            <v>16983.27</v>
          </cell>
          <cell r="I206">
            <v>0</v>
          </cell>
          <cell r="J206">
            <v>16983.27</v>
          </cell>
          <cell r="K206">
            <v>16983.27</v>
          </cell>
          <cell r="L206">
            <v>0</v>
          </cell>
          <cell r="M206">
            <v>16983.27</v>
          </cell>
        </row>
        <row r="207">
          <cell r="D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7937.3</v>
          </cell>
          <cell r="L207">
            <v>0</v>
          </cell>
          <cell r="M207">
            <v>7937.3</v>
          </cell>
        </row>
        <row r="208">
          <cell r="D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220083.34</v>
          </cell>
          <cell r="L208">
            <v>-220083.34</v>
          </cell>
          <cell r="M20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Formato 7 a)"/>
      <sheetName val="Formato 7 b)"/>
      <sheetName val="Formato 7 c)"/>
      <sheetName val="Formato 7 d)"/>
      <sheetName val="Formato 8"/>
      <sheetName val="7b"/>
      <sheetName val="7c"/>
      <sheetName val="7d"/>
      <sheetName val="F8_IEA"/>
    </sheetNames>
    <sheetDataSet>
      <sheetData sheetId="0" refreshError="1">
        <row r="2">
          <cell r="A2" t="str">
            <v>Poder Legislativo del Estado de Guanajuato (a)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D91" sqref="D91"/>
    </sheetView>
  </sheetViews>
  <sheetFormatPr baseColWidth="10" defaultColWidth="11" defaultRowHeight="15" x14ac:dyDescent="0.25"/>
  <cols>
    <col min="1" max="1" width="96.42578125" customWidth="1"/>
    <col min="2" max="2" width="17.28515625" customWidth="1"/>
    <col min="3" max="3" width="17.42578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3" t="s">
        <v>0</v>
      </c>
      <c r="B1" s="184"/>
      <c r="C1" s="184"/>
      <c r="D1" s="184"/>
      <c r="E1" s="184"/>
      <c r="F1" s="185"/>
    </row>
    <row r="2" spans="1:6" ht="15" customHeight="1" x14ac:dyDescent="0.25">
      <c r="A2" s="106" t="s">
        <v>585</v>
      </c>
      <c r="B2" s="107"/>
      <c r="C2" s="107"/>
      <c r="D2" s="107"/>
      <c r="E2" s="107"/>
      <c r="F2" s="10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631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582</v>
      </c>
      <c r="C6" s="1" t="s">
        <v>583</v>
      </c>
      <c r="D6" s="41" t="s">
        <v>4</v>
      </c>
      <c r="E6" s="40" t="s">
        <v>582</v>
      </c>
      <c r="F6" s="1" t="s">
        <v>583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46">
        <f>SUM(B10:B16)</f>
        <v>101510155.36</v>
      </c>
      <c r="C9" s="46">
        <f>SUM(C10:C16)</f>
        <v>150349987.09</v>
      </c>
      <c r="D9" s="45" t="s">
        <v>10</v>
      </c>
      <c r="E9" s="46">
        <f>SUM(E10:E18)</f>
        <v>36442170.190000005</v>
      </c>
      <c r="F9" s="46">
        <f>SUM(F10:F18)</f>
        <v>36983560.340000004</v>
      </c>
    </row>
    <row r="10" spans="1:6" x14ac:dyDescent="0.25">
      <c r="A10" s="47" t="s">
        <v>11</v>
      </c>
      <c r="B10" s="46">
        <v>0</v>
      </c>
      <c r="C10" s="46">
        <v>0</v>
      </c>
      <c r="D10" s="47" t="s">
        <v>12</v>
      </c>
      <c r="E10" s="46">
        <v>5007228.68</v>
      </c>
      <c r="F10" s="46">
        <v>8633292.5700000003</v>
      </c>
    </row>
    <row r="11" spans="1:6" x14ac:dyDescent="0.25">
      <c r="A11" s="47" t="s">
        <v>13</v>
      </c>
      <c r="B11" s="46">
        <v>74540264.439999998</v>
      </c>
      <c r="C11" s="46">
        <v>75559025.560000002</v>
      </c>
      <c r="D11" s="47" t="s">
        <v>14</v>
      </c>
      <c r="E11" s="46">
        <v>9126869.4800000004</v>
      </c>
      <c r="F11" s="46">
        <v>1373331.06</v>
      </c>
    </row>
    <row r="12" spans="1:6" x14ac:dyDescent="0.25">
      <c r="A12" s="47" t="s">
        <v>15</v>
      </c>
      <c r="B12" s="46">
        <v>5652421.9400000004</v>
      </c>
      <c r="C12" s="46">
        <v>7187358.5</v>
      </c>
      <c r="D12" s="47" t="s">
        <v>16</v>
      </c>
      <c r="E12" s="46">
        <v>0</v>
      </c>
      <c r="F12" s="46">
        <v>0</v>
      </c>
    </row>
    <row r="13" spans="1:6" x14ac:dyDescent="0.25">
      <c r="A13" s="47" t="s">
        <v>17</v>
      </c>
      <c r="B13" s="46">
        <v>10999999</v>
      </c>
      <c r="C13" s="46">
        <v>19299999.940000001</v>
      </c>
      <c r="D13" s="47" t="s">
        <v>18</v>
      </c>
      <c r="E13" s="46">
        <v>0</v>
      </c>
      <c r="F13" s="46">
        <v>0</v>
      </c>
    </row>
    <row r="14" spans="1:6" x14ac:dyDescent="0.25">
      <c r="A14" s="47" t="s">
        <v>19</v>
      </c>
      <c r="B14" s="46">
        <v>0</v>
      </c>
      <c r="C14" s="46">
        <v>0</v>
      </c>
      <c r="D14" s="47" t="s">
        <v>20</v>
      </c>
      <c r="E14" s="46">
        <v>0</v>
      </c>
      <c r="F14" s="46">
        <v>9999.99</v>
      </c>
    </row>
    <row r="15" spans="1:6" x14ac:dyDescent="0.25">
      <c r="A15" s="47" t="s">
        <v>21</v>
      </c>
      <c r="B15" s="46">
        <v>10317469.98</v>
      </c>
      <c r="C15" s="46">
        <v>48303603.090000004</v>
      </c>
      <c r="D15" s="47" t="s">
        <v>22</v>
      </c>
      <c r="E15" s="46">
        <v>0</v>
      </c>
      <c r="F15" s="46">
        <v>0</v>
      </c>
    </row>
    <row r="16" spans="1:6" x14ac:dyDescent="0.25">
      <c r="A16" s="47" t="s">
        <v>23</v>
      </c>
      <c r="B16" s="46">
        <v>0</v>
      </c>
      <c r="C16" s="46">
        <v>0</v>
      </c>
      <c r="D16" s="47" t="s">
        <v>24</v>
      </c>
      <c r="E16" s="46">
        <v>22267071.190000001</v>
      </c>
      <c r="F16" s="46">
        <v>26966577.719999999</v>
      </c>
    </row>
    <row r="17" spans="1:6" x14ac:dyDescent="0.25">
      <c r="A17" s="45" t="s">
        <v>25</v>
      </c>
      <c r="B17" s="46">
        <f>SUM(B18:B24)</f>
        <v>1612730.36</v>
      </c>
      <c r="C17" s="46">
        <f>SUM(C18:C24)</f>
        <v>1173712.56</v>
      </c>
      <c r="D17" s="47" t="s">
        <v>26</v>
      </c>
      <c r="E17" s="46">
        <v>0</v>
      </c>
      <c r="F17" s="46">
        <v>0</v>
      </c>
    </row>
    <row r="18" spans="1:6" x14ac:dyDescent="0.25">
      <c r="A18" s="47" t="s">
        <v>27</v>
      </c>
      <c r="B18" s="46">
        <v>0</v>
      </c>
      <c r="C18" s="46">
        <v>0</v>
      </c>
      <c r="D18" s="47" t="s">
        <v>28</v>
      </c>
      <c r="E18" s="46">
        <v>41000.839999999997</v>
      </c>
      <c r="F18" s="46">
        <v>359</v>
      </c>
    </row>
    <row r="19" spans="1:6" x14ac:dyDescent="0.25">
      <c r="A19" s="47" t="s">
        <v>29</v>
      </c>
      <c r="B19" s="46">
        <v>11723.86</v>
      </c>
      <c r="C19" s="46">
        <v>8756.32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31</v>
      </c>
      <c r="B20" s="46">
        <v>1595724.56</v>
      </c>
      <c r="C20" s="46">
        <v>1156713.44</v>
      </c>
      <c r="D20" s="47" t="s">
        <v>32</v>
      </c>
      <c r="E20" s="46">
        <v>0</v>
      </c>
      <c r="F20" s="46">
        <v>0</v>
      </c>
    </row>
    <row r="21" spans="1:6" x14ac:dyDescent="0.25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25">
      <c r="A22" s="47" t="s">
        <v>35</v>
      </c>
      <c r="B22" s="46">
        <v>5281.94</v>
      </c>
      <c r="C22" s="46">
        <v>8242.7999999999993</v>
      </c>
      <c r="D22" s="47" t="s">
        <v>36</v>
      </c>
      <c r="E22" s="46">
        <v>0</v>
      </c>
      <c r="F22" s="46">
        <v>0</v>
      </c>
    </row>
    <row r="23" spans="1:6" x14ac:dyDescent="0.25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25">
      <c r="A24" s="47" t="s">
        <v>39</v>
      </c>
      <c r="B24" s="46">
        <v>0</v>
      </c>
      <c r="C24" s="46">
        <v>0</v>
      </c>
      <c r="D24" s="47" t="s">
        <v>40</v>
      </c>
      <c r="E24" s="46">
        <v>0</v>
      </c>
      <c r="F24" s="46">
        <v>0</v>
      </c>
    </row>
    <row r="25" spans="1:6" x14ac:dyDescent="0.25">
      <c r="A25" s="45" t="s">
        <v>41</v>
      </c>
      <c r="B25" s="46">
        <f>SUM(B26:B30)</f>
        <v>1027848.82</v>
      </c>
      <c r="C25" s="46">
        <f>SUM(C26:C30)</f>
        <v>1994226.68</v>
      </c>
      <c r="D25" s="47" t="s">
        <v>42</v>
      </c>
      <c r="E25" s="46">
        <v>0</v>
      </c>
      <c r="F25" s="46">
        <v>0</v>
      </c>
    </row>
    <row r="26" spans="1:6" x14ac:dyDescent="0.25">
      <c r="A26" s="47" t="s">
        <v>43</v>
      </c>
      <c r="B26" s="46">
        <v>1027848.82</v>
      </c>
      <c r="C26" s="46">
        <v>1994226.68</v>
      </c>
      <c r="D26" s="45" t="s">
        <v>44</v>
      </c>
      <c r="E26" s="46">
        <v>0</v>
      </c>
      <c r="F26" s="46">
        <v>0</v>
      </c>
    </row>
    <row r="27" spans="1:6" x14ac:dyDescent="0.25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25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25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25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45" customHeight="1" x14ac:dyDescent="0.25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45" customHeight="1" x14ac:dyDescent="0.25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45" customHeight="1" x14ac:dyDescent="0.25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45" customHeight="1" x14ac:dyDescent="0.25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45" customHeight="1" x14ac:dyDescent="0.25">
      <c r="A37" s="45" t="s">
        <v>65</v>
      </c>
      <c r="B37" s="46">
        <v>2119431.0499999998</v>
      </c>
      <c r="C37" s="46">
        <v>2181735.92</v>
      </c>
      <c r="D37" s="47" t="s">
        <v>66</v>
      </c>
      <c r="E37" s="46">
        <v>0</v>
      </c>
      <c r="F37" s="46">
        <v>0</v>
      </c>
    </row>
    <row r="38" spans="1:6" x14ac:dyDescent="0.25">
      <c r="A38" s="45" t="s">
        <v>67</v>
      </c>
      <c r="B38" s="46">
        <f>SUM(B39:B40)</f>
        <v>-297907.5</v>
      </c>
      <c r="C38" s="46">
        <f>SUM(C39:C40)</f>
        <v>-297907.5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69</v>
      </c>
      <c r="B39" s="46">
        <v>-297907.5</v>
      </c>
      <c r="C39" s="46">
        <v>-297907.5</v>
      </c>
      <c r="D39" s="47" t="s">
        <v>70</v>
      </c>
      <c r="E39" s="46">
        <v>0</v>
      </c>
      <c r="F39" s="46">
        <v>0</v>
      </c>
    </row>
    <row r="40" spans="1:6" x14ac:dyDescent="0.25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25">
      <c r="A41" s="45" t="s">
        <v>73</v>
      </c>
      <c r="B41" s="46">
        <f>SUM(B42:B45)</f>
        <v>736326</v>
      </c>
      <c r="C41" s="46">
        <f>SUM(C42:C45)</f>
        <v>736326</v>
      </c>
      <c r="D41" s="47" t="s">
        <v>74</v>
      </c>
      <c r="E41" s="46">
        <v>0</v>
      </c>
      <c r="F41" s="46">
        <v>0</v>
      </c>
    </row>
    <row r="42" spans="1:6" x14ac:dyDescent="0.25">
      <c r="A42" s="47" t="s">
        <v>75</v>
      </c>
      <c r="B42" s="46">
        <v>736326</v>
      </c>
      <c r="C42" s="46">
        <v>736326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25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25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4">
        <f>B9+B17+B25+B31+B37+B38+B41</f>
        <v>106708584.08999999</v>
      </c>
      <c r="C47" s="4">
        <f>C9+C17+C25+C31+C37+C38+C41</f>
        <v>156138080.75</v>
      </c>
      <c r="D47" s="2" t="s">
        <v>84</v>
      </c>
      <c r="E47" s="4">
        <f>E9+E19+E23+E26+E27+E31+E38+E42</f>
        <v>36442170.190000005</v>
      </c>
      <c r="F47" s="4">
        <f>F9+F19+F23+F26+F27+F31+F38+F42</f>
        <v>36983560.340000004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46">
        <v>836103031.55999994</v>
      </c>
      <c r="C52" s="46">
        <v>825788097.75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46">
        <v>157649420.05000001</v>
      </c>
      <c r="C53" s="46">
        <v>152518744.44999999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46">
        <v>17631912.52</v>
      </c>
      <c r="C54" s="46">
        <v>16463191.890000001</v>
      </c>
      <c r="D54" s="45" t="s">
        <v>96</v>
      </c>
      <c r="E54" s="46">
        <v>4322603.96</v>
      </c>
      <c r="F54" s="46">
        <v>32108842.780000001</v>
      </c>
    </row>
    <row r="55" spans="1:6" x14ac:dyDescent="0.25">
      <c r="A55" s="45" t="s">
        <v>97</v>
      </c>
      <c r="B55" s="46">
        <v>-405836164.75999999</v>
      </c>
      <c r="C55" s="46">
        <v>-359672026.72000003</v>
      </c>
      <c r="D55" s="49" t="s">
        <v>98</v>
      </c>
      <c r="E55" s="46">
        <v>10243032.66</v>
      </c>
      <c r="F55" s="46">
        <v>16579586.789999999</v>
      </c>
    </row>
    <row r="56" spans="1:6" x14ac:dyDescent="0.25">
      <c r="A56" s="45" t="s">
        <v>99</v>
      </c>
      <c r="B56" s="46">
        <v>12000</v>
      </c>
      <c r="C56" s="46">
        <v>12000</v>
      </c>
      <c r="D56" s="44"/>
      <c r="E56" s="48"/>
      <c r="F56" s="48"/>
    </row>
    <row r="57" spans="1:6" x14ac:dyDescent="0.25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14565636.620000001</v>
      </c>
      <c r="F57" s="4">
        <f>SUM(F50:F55)</f>
        <v>48688429.57</v>
      </c>
    </row>
    <row r="58" spans="1:6" x14ac:dyDescent="0.25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4">
        <f>E47+E57</f>
        <v>51007806.810000002</v>
      </c>
      <c r="F59" s="4">
        <f>F47+F57</f>
        <v>85671989.909999996</v>
      </c>
    </row>
    <row r="60" spans="1:6" x14ac:dyDescent="0.25">
      <c r="A60" s="3" t="s">
        <v>104</v>
      </c>
      <c r="B60" s="4">
        <f>SUM(B50:B58)</f>
        <v>605560199.36999989</v>
      </c>
      <c r="C60" s="4">
        <f>SUM(C50:C58)</f>
        <v>635110007.37</v>
      </c>
      <c r="D60" s="44"/>
      <c r="E60" s="48"/>
      <c r="F60" s="48"/>
    </row>
    <row r="61" spans="1:6" x14ac:dyDescent="0.25">
      <c r="A61" s="44"/>
      <c r="B61" s="48"/>
      <c r="C61" s="48"/>
      <c r="D61" s="50" t="s">
        <v>105</v>
      </c>
      <c r="E61" s="48"/>
      <c r="F61" s="48"/>
    </row>
    <row r="62" spans="1:6" x14ac:dyDescent="0.25">
      <c r="A62" s="3" t="s">
        <v>106</v>
      </c>
      <c r="B62" s="4">
        <f>SUM(B47+B60)</f>
        <v>712268783.45999992</v>
      </c>
      <c r="C62" s="4">
        <f>SUM(C47+C60)</f>
        <v>791248088.12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46">
        <f>SUM(E64:E66)</f>
        <v>690250996.39999998</v>
      </c>
      <c r="F63" s="46">
        <f>SUM(F64:F66)</f>
        <v>690250996.39999998</v>
      </c>
    </row>
    <row r="64" spans="1:6" x14ac:dyDescent="0.25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25">
      <c r="A65" s="44"/>
      <c r="B65" s="44"/>
      <c r="C65" s="44"/>
      <c r="D65" s="49" t="s">
        <v>109</v>
      </c>
      <c r="E65" s="46">
        <v>690250996.39999998</v>
      </c>
      <c r="F65" s="46">
        <v>690250996.39999998</v>
      </c>
    </row>
    <row r="66" spans="1:6" x14ac:dyDescent="0.25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46">
        <f>SUM(E69:E73)</f>
        <v>-28990019.750000004</v>
      </c>
      <c r="F68" s="46">
        <f>SUM(F69:F73)</f>
        <v>15325101.809999995</v>
      </c>
    </row>
    <row r="69" spans="1:6" x14ac:dyDescent="0.25">
      <c r="A69" s="52"/>
      <c r="B69" s="44"/>
      <c r="C69" s="44"/>
      <c r="D69" s="45" t="s">
        <v>112</v>
      </c>
      <c r="E69" s="46">
        <v>-44210159.850000001</v>
      </c>
      <c r="F69" s="46">
        <v>-44685683.270000003</v>
      </c>
    </row>
    <row r="70" spans="1:6" x14ac:dyDescent="0.25">
      <c r="A70" s="52"/>
      <c r="B70" s="44"/>
      <c r="C70" s="44"/>
      <c r="D70" s="45" t="s">
        <v>113</v>
      </c>
      <c r="E70" s="46">
        <v>16907719.309999999</v>
      </c>
      <c r="F70" s="46">
        <v>61698364.289999999</v>
      </c>
    </row>
    <row r="71" spans="1:6" x14ac:dyDescent="0.25">
      <c r="A71" s="52"/>
      <c r="B71" s="44"/>
      <c r="C71" s="44"/>
      <c r="D71" s="45" t="s">
        <v>114</v>
      </c>
      <c r="E71" s="46">
        <v>12783.36</v>
      </c>
      <c r="F71" s="46">
        <v>12783.36</v>
      </c>
    </row>
    <row r="72" spans="1:6" x14ac:dyDescent="0.25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116</v>
      </c>
      <c r="E73" s="46">
        <v>-1700362.57</v>
      </c>
      <c r="F73" s="46">
        <v>-1700362.57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4">
        <f>E63+E68+E75</f>
        <v>661260976.64999998</v>
      </c>
      <c r="F79" s="4">
        <f>F63+F68+F75</f>
        <v>705576098.20999992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121</v>
      </c>
      <c r="E81" s="4">
        <f>E59+E79</f>
        <v>712268783.46000004</v>
      </c>
      <c r="F81" s="4">
        <f>F59+F79</f>
        <v>791248088.11999989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36 B47 B17:C17 B25:C25 B38:C38 B40:C41 B43:C46 B59:C62 E19:F49 E56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12CE-83AC-48BA-AE67-444B9AE1D995}">
  <sheetPr>
    <outlinePr summaryBelow="0"/>
  </sheetPr>
  <dimension ref="A1:G37"/>
  <sheetViews>
    <sheetView showGridLines="0" zoomScale="75" zoomScaleNormal="75" workbookViewId="0">
      <selection activeCell="J154" sqref="J15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2" t="s">
        <v>447</v>
      </c>
      <c r="B1" s="184"/>
      <c r="C1" s="184"/>
      <c r="D1" s="184"/>
      <c r="E1" s="184"/>
      <c r="F1" s="184"/>
      <c r="G1" s="185"/>
    </row>
    <row r="2" spans="1:7" ht="18.75" x14ac:dyDescent="0.25">
      <c r="A2" s="201" t="str">
        <f>'[4]Formato 1'!A2</f>
        <v>Poder Legislativo del Estado de Guanajuato (a)</v>
      </c>
      <c r="B2" s="202"/>
      <c r="C2" s="202"/>
      <c r="D2" s="202"/>
      <c r="E2" s="202"/>
      <c r="F2" s="202"/>
      <c r="G2" s="203"/>
    </row>
    <row r="3" spans="1:7" ht="18.75" x14ac:dyDescent="0.25">
      <c r="A3" s="204" t="s">
        <v>448</v>
      </c>
      <c r="B3" s="205"/>
      <c r="C3" s="205"/>
      <c r="D3" s="205"/>
      <c r="E3" s="205"/>
      <c r="F3" s="205"/>
      <c r="G3" s="206"/>
    </row>
    <row r="4" spans="1:7" ht="15.75" x14ac:dyDescent="0.25">
      <c r="A4" s="207" t="s">
        <v>2</v>
      </c>
      <c r="B4" s="208"/>
      <c r="C4" s="208"/>
      <c r="D4" s="208"/>
      <c r="E4" s="208"/>
      <c r="F4" s="208"/>
      <c r="G4" s="209"/>
    </row>
    <row r="5" spans="1:7" ht="15.75" x14ac:dyDescent="0.25">
      <c r="A5" s="210" t="s">
        <v>449</v>
      </c>
      <c r="B5" s="211"/>
      <c r="C5" s="211"/>
      <c r="D5" s="211"/>
      <c r="E5" s="211"/>
      <c r="F5" s="211"/>
      <c r="G5" s="212"/>
    </row>
    <row r="6" spans="1:7" ht="30" x14ac:dyDescent="0.25">
      <c r="A6" s="135" t="s">
        <v>574</v>
      </c>
      <c r="B6" s="7" t="s">
        <v>648</v>
      </c>
      <c r="C6" s="32" t="s">
        <v>620</v>
      </c>
      <c r="D6" s="32" t="s">
        <v>621</v>
      </c>
      <c r="E6" s="32" t="s">
        <v>622</v>
      </c>
      <c r="F6" s="32" t="s">
        <v>647</v>
      </c>
      <c r="G6" s="32" t="s">
        <v>656</v>
      </c>
    </row>
    <row r="7" spans="1:7" ht="15.75" customHeight="1" x14ac:dyDescent="0.25">
      <c r="A7" s="26" t="s">
        <v>558</v>
      </c>
      <c r="B7" s="115">
        <f>SUM(B8:B19)</f>
        <v>768995078</v>
      </c>
      <c r="C7" s="115">
        <f t="shared" ref="C7:G7" si="0">SUM(C8:C19)</f>
        <v>792064930.34000003</v>
      </c>
      <c r="D7" s="115">
        <f t="shared" si="0"/>
        <v>815826878.25020003</v>
      </c>
      <c r="E7" s="115">
        <f t="shared" si="0"/>
        <v>840301684.59770596</v>
      </c>
      <c r="F7" s="115">
        <f t="shared" si="0"/>
        <v>865510735.13563716</v>
      </c>
      <c r="G7" s="115">
        <f t="shared" si="0"/>
        <v>891476057.18970633</v>
      </c>
    </row>
    <row r="8" spans="1:7" x14ac:dyDescent="0.25">
      <c r="A8" s="57" t="s">
        <v>559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560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561</v>
      </c>
      <c r="B12" s="74">
        <v>10036912</v>
      </c>
      <c r="C12" s="74">
        <f>+B12+(B12*0.03)</f>
        <v>10338019.359999999</v>
      </c>
      <c r="D12" s="74">
        <f>+C12+(C12*0.03)</f>
        <v>10648159.9408</v>
      </c>
      <c r="E12" s="74">
        <f>+D12+(D12*0.03)</f>
        <v>10967604.739024</v>
      </c>
      <c r="F12" s="74">
        <f>+E12+(E12*0.03)</f>
        <v>11296632.88119472</v>
      </c>
      <c r="G12" s="74">
        <f>+F12+(F12*0.03)</f>
        <v>11635531.867630562</v>
      </c>
    </row>
    <row r="13" spans="1:7" x14ac:dyDescent="0.25">
      <c r="A13" s="57" t="s">
        <v>562</v>
      </c>
      <c r="B13" s="74"/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491</v>
      </c>
      <c r="B14" s="74">
        <v>2357000</v>
      </c>
      <c r="C14" s="74">
        <f>+B14+(B14*0.03)</f>
        <v>2427710</v>
      </c>
      <c r="D14" s="74">
        <f>+C14+(C14*0.03)</f>
        <v>2500541.2999999998</v>
      </c>
      <c r="E14" s="74">
        <f>+D14+(D14*0.03)</f>
        <v>2575557.5389999999</v>
      </c>
      <c r="F14" s="74">
        <f>+E14+(E14*0.03)</f>
        <v>2652824.26517</v>
      </c>
      <c r="G14" s="74">
        <f>+F14+(F14*0.03)</f>
        <v>2732408.9931251002</v>
      </c>
    </row>
    <row r="15" spans="1:7" x14ac:dyDescent="0.25">
      <c r="A15" s="57" t="s">
        <v>492</v>
      </c>
      <c r="B15" s="74"/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563</v>
      </c>
      <c r="B16" s="74"/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494</v>
      </c>
      <c r="B17" s="74">
        <v>756601166</v>
      </c>
      <c r="C17" s="74">
        <f>+B17+(B17*0.03)</f>
        <v>779299200.98000002</v>
      </c>
      <c r="D17" s="74">
        <f>+C17+(C17*0.03)</f>
        <v>802678177.00940001</v>
      </c>
      <c r="E17" s="74">
        <f>+D17+(D17*0.03)</f>
        <v>826758522.319682</v>
      </c>
      <c r="F17" s="74">
        <f>+E17+(E17*0.03)</f>
        <v>851561277.98927248</v>
      </c>
      <c r="G17" s="74">
        <f>+F17+(F17*0.03)</f>
        <v>877108116.32895064</v>
      </c>
    </row>
    <row r="18" spans="1:7" x14ac:dyDescent="0.25">
      <c r="A18" s="57" t="s">
        <v>564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88" t="s">
        <v>565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573</v>
      </c>
      <c r="B20" s="74"/>
      <c r="C20" s="74"/>
      <c r="D20" s="74"/>
      <c r="E20" s="74"/>
      <c r="F20" s="74"/>
      <c r="G20" s="74"/>
    </row>
    <row r="21" spans="1:7" x14ac:dyDescent="0.25">
      <c r="A21" s="3" t="s">
        <v>566</v>
      </c>
      <c r="B21" s="115">
        <f>SUM(B22:B26)</f>
        <v>0</v>
      </c>
      <c r="C21" s="115">
        <f t="shared" ref="C21:G21" si="1">SUM(C22:C26)</f>
        <v>0</v>
      </c>
      <c r="D21" s="115">
        <f t="shared" si="1"/>
        <v>0</v>
      </c>
      <c r="E21" s="115">
        <f t="shared" si="1"/>
        <v>0</v>
      </c>
      <c r="F21" s="115">
        <f t="shared" si="1"/>
        <v>0</v>
      </c>
      <c r="G21" s="115">
        <f t="shared" si="1"/>
        <v>0</v>
      </c>
    </row>
    <row r="22" spans="1:7" x14ac:dyDescent="0.25">
      <c r="A22" s="57" t="s">
        <v>567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568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569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573</v>
      </c>
      <c r="B27" s="75"/>
      <c r="C27" s="75"/>
      <c r="D27" s="75"/>
      <c r="E27" s="75"/>
      <c r="F27" s="75"/>
      <c r="G27" s="75"/>
    </row>
    <row r="28" spans="1:7" x14ac:dyDescent="0.25">
      <c r="A28" s="3" t="s">
        <v>570</v>
      </c>
      <c r="B28" s="115">
        <f>SUM(B29)</f>
        <v>0</v>
      </c>
      <c r="C28" s="115">
        <f t="shared" ref="C28:G28" si="2">SUM(C29)</f>
        <v>0</v>
      </c>
      <c r="D28" s="115">
        <f t="shared" si="2"/>
        <v>0</v>
      </c>
      <c r="E28" s="115">
        <f t="shared" si="2"/>
        <v>0</v>
      </c>
      <c r="F28" s="115">
        <f t="shared" si="2"/>
        <v>0</v>
      </c>
      <c r="G28" s="115">
        <f t="shared" si="2"/>
        <v>0</v>
      </c>
    </row>
    <row r="29" spans="1:7" x14ac:dyDescent="0.25">
      <c r="A29" s="57" t="s">
        <v>571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573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572</v>
      </c>
      <c r="B31" s="115">
        <f>B21+B7+B28</f>
        <v>768995078</v>
      </c>
      <c r="C31" s="115">
        <f t="shared" ref="C31:G31" si="3">C21+C7+C28</f>
        <v>792064930.34000003</v>
      </c>
      <c r="D31" s="115">
        <f t="shared" si="3"/>
        <v>815826878.25020003</v>
      </c>
      <c r="E31" s="115">
        <f t="shared" si="3"/>
        <v>840301684.59770596</v>
      </c>
      <c r="F31" s="115">
        <f t="shared" si="3"/>
        <v>865510735.13563716</v>
      </c>
      <c r="G31" s="115">
        <f t="shared" si="3"/>
        <v>891476057.18970633</v>
      </c>
    </row>
    <row r="32" spans="1:7" ht="14.45" customHeight="1" x14ac:dyDescent="0.25">
      <c r="A32" s="44"/>
      <c r="B32" s="137"/>
      <c r="C32" s="137"/>
      <c r="D32" s="137"/>
      <c r="E32" s="137"/>
      <c r="F32" s="137"/>
      <c r="G32" s="137"/>
    </row>
    <row r="33" spans="1:7" x14ac:dyDescent="0.25">
      <c r="A33" s="140" t="s">
        <v>291</v>
      </c>
      <c r="B33" s="52"/>
      <c r="C33" s="52"/>
      <c r="D33" s="52"/>
      <c r="E33" s="52"/>
      <c r="F33" s="52"/>
      <c r="G33" s="52"/>
    </row>
    <row r="34" spans="1:7" ht="30" x14ac:dyDescent="0.25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30" x14ac:dyDescent="0.25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25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 xr:uid="{CC25CD70-834A-4D06-AB56-3645AB86FF7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J154" sqref="J154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2" t="s">
        <v>466</v>
      </c>
      <c r="B1" s="184"/>
      <c r="C1" s="184"/>
      <c r="D1" s="184"/>
      <c r="E1" s="184"/>
      <c r="F1" s="184"/>
      <c r="G1" s="185"/>
    </row>
    <row r="2" spans="1:7" x14ac:dyDescent="0.25">
      <c r="A2" s="213" t="str">
        <f>'Formato 1'!A2</f>
        <v>Poder Legislativo del Estado de Guanajuato (a)</v>
      </c>
      <c r="B2" s="214"/>
      <c r="C2" s="214"/>
      <c r="D2" s="214"/>
      <c r="E2" s="214"/>
      <c r="F2" s="214"/>
      <c r="G2" s="215"/>
    </row>
    <row r="3" spans="1:7" x14ac:dyDescent="0.25">
      <c r="A3" s="216" t="s">
        <v>467</v>
      </c>
      <c r="B3" s="217"/>
      <c r="C3" s="217"/>
      <c r="D3" s="217"/>
      <c r="E3" s="217"/>
      <c r="F3" s="217"/>
      <c r="G3" s="218"/>
    </row>
    <row r="4" spans="1:7" x14ac:dyDescent="0.25">
      <c r="A4" s="216" t="s">
        <v>2</v>
      </c>
      <c r="B4" s="217"/>
      <c r="C4" s="217"/>
      <c r="D4" s="217"/>
      <c r="E4" s="217"/>
      <c r="F4" s="217"/>
      <c r="G4" s="218"/>
    </row>
    <row r="5" spans="1:7" x14ac:dyDescent="0.25">
      <c r="A5" s="195" t="s">
        <v>449</v>
      </c>
      <c r="B5" s="196"/>
      <c r="C5" s="196"/>
      <c r="D5" s="196"/>
      <c r="E5" s="196"/>
      <c r="F5" s="196"/>
      <c r="G5" s="197"/>
    </row>
    <row r="6" spans="1:7" ht="30" x14ac:dyDescent="0.25">
      <c r="A6" s="135" t="s">
        <v>574</v>
      </c>
      <c r="B6" s="7" t="s">
        <v>648</v>
      </c>
      <c r="C6" s="32" t="s">
        <v>649</v>
      </c>
      <c r="D6" s="32" t="s">
        <v>621</v>
      </c>
      <c r="E6" s="32" t="s">
        <v>622</v>
      </c>
      <c r="F6" s="32" t="s">
        <v>647</v>
      </c>
      <c r="G6" s="32" t="s">
        <v>650</v>
      </c>
    </row>
    <row r="7" spans="1:7" ht="15.75" customHeight="1" x14ac:dyDescent="0.25">
      <c r="A7" s="26" t="s">
        <v>469</v>
      </c>
      <c r="B7" s="115">
        <f t="shared" ref="B7:G7" si="0">SUM(B8:B16)</f>
        <v>768995078</v>
      </c>
      <c r="C7" s="115">
        <f t="shared" si="0"/>
        <v>792064930.34000003</v>
      </c>
      <c r="D7" s="115">
        <f t="shared" si="0"/>
        <v>815826878.25020003</v>
      </c>
      <c r="E7" s="115">
        <f t="shared" si="0"/>
        <v>840301684.59770608</v>
      </c>
      <c r="F7" s="115">
        <f t="shared" si="0"/>
        <v>865510735.13563728</v>
      </c>
      <c r="G7" s="115">
        <f t="shared" si="0"/>
        <v>891476057.18970633</v>
      </c>
    </row>
    <row r="8" spans="1:7" x14ac:dyDescent="0.25">
      <c r="A8" s="57" t="s">
        <v>575</v>
      </c>
      <c r="B8" s="74">
        <v>530930805</v>
      </c>
      <c r="C8" s="74">
        <f t="shared" ref="C8:G14" si="1">+B8*1.03</f>
        <v>546858729.14999998</v>
      </c>
      <c r="D8" s="74">
        <f t="shared" si="1"/>
        <v>563264491.02450001</v>
      </c>
      <c r="E8" s="74">
        <f t="shared" si="1"/>
        <v>580162425.75523508</v>
      </c>
      <c r="F8" s="74">
        <f t="shared" si="1"/>
        <v>597567298.52789211</v>
      </c>
      <c r="G8" s="74">
        <f t="shared" si="1"/>
        <v>615494317.48372889</v>
      </c>
    </row>
    <row r="9" spans="1:7" ht="15.75" customHeight="1" x14ac:dyDescent="0.25">
      <c r="A9" s="57" t="s">
        <v>576</v>
      </c>
      <c r="B9" s="74">
        <v>23286617</v>
      </c>
      <c r="C9" s="74">
        <f t="shared" si="1"/>
        <v>23985215.510000002</v>
      </c>
      <c r="D9" s="74">
        <f t="shared" si="1"/>
        <v>24704771.975300003</v>
      </c>
      <c r="E9" s="74">
        <f t="shared" si="1"/>
        <v>25445915.134559002</v>
      </c>
      <c r="F9" s="74">
        <f t="shared" si="1"/>
        <v>26209292.588595774</v>
      </c>
      <c r="G9" s="74">
        <f t="shared" si="1"/>
        <v>26995571.366253648</v>
      </c>
    </row>
    <row r="10" spans="1:7" x14ac:dyDescent="0.25">
      <c r="A10" s="57" t="s">
        <v>472</v>
      </c>
      <c r="B10" s="74">
        <v>159431399</v>
      </c>
      <c r="C10" s="74">
        <f t="shared" si="1"/>
        <v>164214340.97</v>
      </c>
      <c r="D10" s="74">
        <f t="shared" si="1"/>
        <v>169140771.19910002</v>
      </c>
      <c r="E10" s="74">
        <f t="shared" si="1"/>
        <v>174214994.33507302</v>
      </c>
      <c r="F10" s="74">
        <f t="shared" si="1"/>
        <v>179441444.16512522</v>
      </c>
      <c r="G10" s="74">
        <f t="shared" si="1"/>
        <v>184824687.49007899</v>
      </c>
    </row>
    <row r="11" spans="1:7" x14ac:dyDescent="0.25">
      <c r="A11" s="57" t="s">
        <v>473</v>
      </c>
      <c r="B11" s="74">
        <v>38743287</v>
      </c>
      <c r="C11" s="74">
        <f t="shared" si="1"/>
        <v>39905585.609999999</v>
      </c>
      <c r="D11" s="74">
        <f t="shared" si="1"/>
        <v>41102753.178300001</v>
      </c>
      <c r="E11" s="74">
        <f t="shared" si="1"/>
        <v>42335835.773649</v>
      </c>
      <c r="F11" s="74">
        <f t="shared" si="1"/>
        <v>43605910.846858472</v>
      </c>
      <c r="G11" s="74">
        <f t="shared" si="1"/>
        <v>44914088.172264226</v>
      </c>
    </row>
    <row r="12" spans="1:7" x14ac:dyDescent="0.25">
      <c r="A12" s="57" t="s">
        <v>577</v>
      </c>
      <c r="B12" s="74">
        <v>4209058</v>
      </c>
      <c r="C12" s="74">
        <f t="shared" si="1"/>
        <v>4335329.74</v>
      </c>
      <c r="D12" s="74">
        <f t="shared" si="1"/>
        <v>4465389.6322000008</v>
      </c>
      <c r="E12" s="74">
        <f t="shared" si="1"/>
        <v>4599351.3211660013</v>
      </c>
      <c r="F12" s="74">
        <f t="shared" si="1"/>
        <v>4737331.8608009815</v>
      </c>
      <c r="G12" s="74">
        <f t="shared" si="1"/>
        <v>4879451.8166250112</v>
      </c>
    </row>
    <row r="13" spans="1:7" x14ac:dyDescent="0.25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476</v>
      </c>
      <c r="B14" s="74">
        <f>10036912+2357000</f>
        <v>12393912</v>
      </c>
      <c r="C14" s="74">
        <f t="shared" si="1"/>
        <v>12765729.359999999</v>
      </c>
      <c r="D14" s="74">
        <f t="shared" si="1"/>
        <v>13148701.240799999</v>
      </c>
      <c r="E14" s="74">
        <f t="shared" si="1"/>
        <v>13543162.278023999</v>
      </c>
      <c r="F14" s="74">
        <f t="shared" si="1"/>
        <v>13949457.146364719</v>
      </c>
      <c r="G14" s="74">
        <f t="shared" si="1"/>
        <v>14367940.860755662</v>
      </c>
    </row>
    <row r="15" spans="1:7" x14ac:dyDescent="0.25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478</v>
      </c>
      <c r="B16" s="74">
        <v>0</v>
      </c>
      <c r="C16" s="74">
        <f t="shared" ref="C16:G16" si="2">+B16*1.03</f>
        <v>0</v>
      </c>
      <c r="D16" s="74">
        <f t="shared" si="2"/>
        <v>0</v>
      </c>
      <c r="E16" s="74">
        <f t="shared" si="2"/>
        <v>0</v>
      </c>
      <c r="F16" s="74">
        <f t="shared" si="2"/>
        <v>0</v>
      </c>
      <c r="G16" s="74">
        <f t="shared" si="2"/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479</v>
      </c>
      <c r="B18" s="115">
        <f>SUM(B19:B27)</f>
        <v>0</v>
      </c>
      <c r="C18" s="115">
        <f t="shared" ref="C18:G18" si="3">SUM(C19:C27)</f>
        <v>0</v>
      </c>
      <c r="D18" s="115">
        <f t="shared" si="3"/>
        <v>0</v>
      </c>
      <c r="E18" s="115">
        <f t="shared" si="3"/>
        <v>0</v>
      </c>
      <c r="F18" s="115">
        <f t="shared" si="3"/>
        <v>0</v>
      </c>
      <c r="G18" s="115">
        <f t="shared" si="3"/>
        <v>0</v>
      </c>
    </row>
    <row r="19" spans="1:7" x14ac:dyDescent="0.25">
      <c r="A19" s="57" t="s">
        <v>575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576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577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573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481</v>
      </c>
      <c r="B29" s="115">
        <f>B18+B7</f>
        <v>768995078</v>
      </c>
      <c r="C29" s="115">
        <f t="shared" ref="C29:G29" si="4">C18+C7</f>
        <v>792064930.34000003</v>
      </c>
      <c r="D29" s="115">
        <f t="shared" si="4"/>
        <v>815826878.25020003</v>
      </c>
      <c r="E29" s="115">
        <f t="shared" si="4"/>
        <v>840301684.59770608</v>
      </c>
      <c r="F29" s="115">
        <f t="shared" si="4"/>
        <v>865510735.13563728</v>
      </c>
      <c r="G29" s="115">
        <f t="shared" si="4"/>
        <v>891476057.18970633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3 B15:G1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8DC8-721A-4610-90C8-BFEE16D0E77F}">
  <sheetPr>
    <outlinePr summaryBelow="0"/>
  </sheetPr>
  <dimension ref="A1:G39"/>
  <sheetViews>
    <sheetView showGridLines="0" zoomScale="75" zoomScaleNormal="75" workbookViewId="0">
      <selection activeCell="J154" sqref="J154"/>
    </sheetView>
  </sheetViews>
  <sheetFormatPr baseColWidth="10" defaultColWidth="11" defaultRowHeight="15" x14ac:dyDescent="0.25"/>
  <cols>
    <col min="1" max="1" width="79.85546875" customWidth="1"/>
    <col min="2" max="2" width="23.5703125" customWidth="1"/>
    <col min="3" max="3" width="22.5703125" customWidth="1"/>
    <col min="4" max="4" width="22.42578125" customWidth="1"/>
    <col min="5" max="5" width="23.42578125" customWidth="1"/>
    <col min="6" max="6" width="26.28515625" customWidth="1"/>
    <col min="7" max="7" width="19.5703125" bestFit="1" customWidth="1"/>
  </cols>
  <sheetData>
    <row r="1" spans="1:7" ht="31.9" customHeight="1" x14ac:dyDescent="0.25">
      <c r="A1" s="192" t="s">
        <v>482</v>
      </c>
      <c r="B1" s="184"/>
      <c r="C1" s="184"/>
      <c r="D1" s="184"/>
      <c r="E1" s="184"/>
      <c r="F1" s="184"/>
      <c r="G1" s="185"/>
    </row>
    <row r="2" spans="1:7" ht="18.75" x14ac:dyDescent="0.25">
      <c r="A2" s="201" t="str">
        <f>'[4]Formato 1'!A2</f>
        <v>Poder Legislativo del Estado de Guanajuato (a)</v>
      </c>
      <c r="B2" s="202"/>
      <c r="C2" s="202"/>
      <c r="D2" s="202"/>
      <c r="E2" s="202"/>
      <c r="F2" s="202"/>
      <c r="G2" s="203"/>
    </row>
    <row r="3" spans="1:7" ht="20.45" customHeight="1" x14ac:dyDescent="0.25">
      <c r="A3" s="204" t="s">
        <v>483</v>
      </c>
      <c r="B3" s="205"/>
      <c r="C3" s="205"/>
      <c r="D3" s="205"/>
      <c r="E3" s="205"/>
      <c r="F3" s="205"/>
      <c r="G3" s="206"/>
    </row>
    <row r="4" spans="1:7" ht="33" customHeight="1" x14ac:dyDescent="0.25">
      <c r="A4" s="219" t="s">
        <v>654</v>
      </c>
      <c r="B4" s="220"/>
      <c r="C4" s="220"/>
      <c r="D4" s="220"/>
      <c r="E4" s="220"/>
      <c r="F4" s="220"/>
      <c r="G4" s="221"/>
    </row>
    <row r="5" spans="1:7" ht="30" x14ac:dyDescent="0.25">
      <c r="A5" s="135" t="s">
        <v>450</v>
      </c>
      <c r="B5" s="7" t="s">
        <v>623</v>
      </c>
      <c r="C5" s="32" t="s">
        <v>624</v>
      </c>
      <c r="D5" s="32" t="s">
        <v>625</v>
      </c>
      <c r="E5" s="32" t="s">
        <v>653</v>
      </c>
      <c r="F5" s="32" t="s">
        <v>652</v>
      </c>
      <c r="G5" s="32" t="s">
        <v>655</v>
      </c>
    </row>
    <row r="6" spans="1:7" ht="15.75" customHeight="1" x14ac:dyDescent="0.25">
      <c r="A6" s="26" t="s">
        <v>452</v>
      </c>
      <c r="B6" s="115">
        <f>SUM(B7:B18)</f>
        <v>674585506.78999996</v>
      </c>
      <c r="C6" s="115">
        <f t="shared" ref="C6:G6" si="0">SUM(C7:C18)</f>
        <v>698201661.80999994</v>
      </c>
      <c r="D6" s="115">
        <f t="shared" si="0"/>
        <v>653536812.91999996</v>
      </c>
      <c r="E6" s="115">
        <f t="shared" si="0"/>
        <v>672093094.13999999</v>
      </c>
      <c r="F6" s="115">
        <f t="shared" si="0"/>
        <v>720653719.80999994</v>
      </c>
      <c r="G6" s="115">
        <f t="shared" si="0"/>
        <v>733778419.37</v>
      </c>
    </row>
    <row r="7" spans="1:7" x14ac:dyDescent="0.25">
      <c r="A7" s="57" t="s">
        <v>559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560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561</v>
      </c>
      <c r="B11" s="74">
        <v>9385652.7200000007</v>
      </c>
      <c r="C11" s="74">
        <v>6270960.1600000001</v>
      </c>
      <c r="D11" s="74">
        <v>4570656.76</v>
      </c>
      <c r="E11" s="74">
        <v>7329118.1299999999</v>
      </c>
      <c r="F11" s="74">
        <v>11425099.66</v>
      </c>
      <c r="G11" s="74">
        <v>11851938.73</v>
      </c>
    </row>
    <row r="12" spans="1:7" x14ac:dyDescent="0.25">
      <c r="A12" s="57" t="s">
        <v>562</v>
      </c>
      <c r="B12" s="74">
        <v>0</v>
      </c>
      <c r="C12" s="74">
        <v>0</v>
      </c>
      <c r="D12" s="74"/>
      <c r="E12" s="74"/>
      <c r="F12" s="74"/>
      <c r="G12" s="74"/>
    </row>
    <row r="13" spans="1:7" x14ac:dyDescent="0.25">
      <c r="A13" s="58" t="s">
        <v>491</v>
      </c>
      <c r="B13" s="74">
        <v>1532488.67</v>
      </c>
      <c r="C13" s="74">
        <v>348743.65</v>
      </c>
      <c r="D13" s="74">
        <v>1587926.16</v>
      </c>
      <c r="E13" s="74">
        <v>1896680.01</v>
      </c>
      <c r="F13" s="74">
        <v>2405989.02</v>
      </c>
      <c r="G13" s="74">
        <v>2188152.64</v>
      </c>
    </row>
    <row r="14" spans="1:7" x14ac:dyDescent="0.25">
      <c r="A14" s="57" t="s">
        <v>492</v>
      </c>
      <c r="B14" s="74">
        <v>0</v>
      </c>
      <c r="C14" s="74">
        <v>0</v>
      </c>
      <c r="D14" s="74"/>
      <c r="E14" s="74"/>
      <c r="F14" s="74"/>
      <c r="G14" s="74"/>
    </row>
    <row r="15" spans="1:7" x14ac:dyDescent="0.25">
      <c r="A15" s="57" t="s">
        <v>563</v>
      </c>
      <c r="B15" s="74">
        <v>0</v>
      </c>
      <c r="C15" s="74">
        <v>0</v>
      </c>
      <c r="D15" s="74"/>
      <c r="E15" s="74"/>
      <c r="F15" s="74"/>
      <c r="G15" s="74"/>
    </row>
    <row r="16" spans="1:7" x14ac:dyDescent="0.25">
      <c r="A16" s="57" t="s">
        <v>494</v>
      </c>
      <c r="B16" s="74">
        <v>663667365.39999998</v>
      </c>
      <c r="C16" s="74">
        <v>691581958</v>
      </c>
      <c r="D16" s="74">
        <v>647378230</v>
      </c>
      <c r="E16" s="74">
        <v>662867296</v>
      </c>
      <c r="F16" s="74">
        <v>706239924.97000003</v>
      </c>
      <c r="G16" s="74">
        <v>719738328</v>
      </c>
    </row>
    <row r="17" spans="1:7" x14ac:dyDescent="0.25">
      <c r="A17" s="57" t="s">
        <v>564</v>
      </c>
      <c r="B17" s="74">
        <v>0</v>
      </c>
      <c r="C17" s="74">
        <v>0</v>
      </c>
      <c r="D17" s="74">
        <v>0</v>
      </c>
      <c r="E17" s="74">
        <v>0</v>
      </c>
      <c r="F17" s="74">
        <v>582706.16</v>
      </c>
      <c r="G17" s="74">
        <v>0</v>
      </c>
    </row>
    <row r="18" spans="1:7" x14ac:dyDescent="0.25">
      <c r="A18" s="88" t="s">
        <v>565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458</v>
      </c>
      <c r="B20" s="115">
        <f>SUM(B21:B25)</f>
        <v>742013.02</v>
      </c>
      <c r="C20" s="115">
        <f t="shared" ref="C20:G20" si="1">SUM(C21:C25)</f>
        <v>0</v>
      </c>
      <c r="D20" s="115">
        <f t="shared" si="1"/>
        <v>0</v>
      </c>
      <c r="E20" s="115">
        <f t="shared" si="1"/>
        <v>0</v>
      </c>
      <c r="F20" s="115">
        <f t="shared" si="1"/>
        <v>0</v>
      </c>
      <c r="G20" s="115">
        <f t="shared" si="1"/>
        <v>0</v>
      </c>
    </row>
    <row r="21" spans="1:7" x14ac:dyDescent="0.25">
      <c r="A21" s="57" t="s">
        <v>567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568</v>
      </c>
      <c r="B22" s="75">
        <v>742013.02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569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462</v>
      </c>
      <c r="B27" s="115">
        <f>SUM(B28)</f>
        <v>36692665.539999999</v>
      </c>
      <c r="C27" s="115">
        <f t="shared" ref="C27:G27" si="2">SUM(C28)</f>
        <v>13723907.960000001</v>
      </c>
      <c r="D27" s="115">
        <f t="shared" si="2"/>
        <v>37155591.039999999</v>
      </c>
      <c r="E27" s="115">
        <f t="shared" si="2"/>
        <v>28017713.800000001</v>
      </c>
      <c r="F27" s="115">
        <f t="shared" si="2"/>
        <v>20351581.84</v>
      </c>
      <c r="G27" s="115">
        <f t="shared" si="2"/>
        <v>29129619.960000001</v>
      </c>
    </row>
    <row r="28" spans="1:7" x14ac:dyDescent="0.25">
      <c r="A28" s="57" t="s">
        <v>289</v>
      </c>
      <c r="B28" s="75">
        <v>36692665.539999999</v>
      </c>
      <c r="C28" s="75">
        <v>13723907.960000001</v>
      </c>
      <c r="D28" s="75">
        <v>37155591.039999999</v>
      </c>
      <c r="E28" s="75">
        <v>28017713.800000001</v>
      </c>
      <c r="F28" s="75">
        <v>20351581.84</v>
      </c>
      <c r="G28" s="75">
        <v>29129619.960000001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502</v>
      </c>
      <c r="B30" s="115">
        <f>B20+B6+B27</f>
        <v>712020185.3499999</v>
      </c>
      <c r="C30" s="115">
        <f>C20+C6+C27</f>
        <v>711925569.76999998</v>
      </c>
      <c r="D30" s="115">
        <f>D20+D6+D27</f>
        <v>690692403.95999992</v>
      </c>
      <c r="E30" s="115">
        <f t="shared" ref="E30" si="3">E20+E6+E27</f>
        <v>700110807.93999994</v>
      </c>
      <c r="F30" s="115">
        <f>F20+F6+F27</f>
        <v>741005301.64999998</v>
      </c>
      <c r="G30" s="115">
        <f>G20+G6+G27</f>
        <v>762908039.33000004</v>
      </c>
    </row>
    <row r="31" spans="1:7" ht="14.45" customHeight="1" x14ac:dyDescent="0.25">
      <c r="A31" s="44"/>
      <c r="B31" s="137"/>
      <c r="C31" s="137"/>
      <c r="D31" s="137"/>
      <c r="E31" s="137"/>
      <c r="F31" s="137"/>
      <c r="G31" s="137"/>
    </row>
    <row r="32" spans="1:7" x14ac:dyDescent="0.25">
      <c r="A32" s="140" t="s">
        <v>291</v>
      </c>
      <c r="B32" s="52"/>
      <c r="C32" s="52"/>
      <c r="D32" s="52"/>
      <c r="E32" s="52"/>
      <c r="F32" s="52"/>
      <c r="G32" s="52"/>
    </row>
    <row r="33" spans="1:7" ht="30" x14ac:dyDescent="0.25">
      <c r="A33" s="138" t="s">
        <v>464</v>
      </c>
      <c r="B33" s="87">
        <v>36692665.539999999</v>
      </c>
      <c r="C33" s="87">
        <v>13723907.960000001</v>
      </c>
      <c r="D33" s="87">
        <v>37155591.039999999</v>
      </c>
      <c r="E33" s="87">
        <v>28017713.800000001</v>
      </c>
      <c r="F33" s="87">
        <v>20351581.84</v>
      </c>
      <c r="G33" s="87">
        <v>29129619.960000001</v>
      </c>
    </row>
    <row r="34" spans="1:7" ht="30" x14ac:dyDescent="0.25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25">
      <c r="A35" s="140" t="s">
        <v>504</v>
      </c>
      <c r="B35" s="87">
        <f>+B33+B34</f>
        <v>36692665.539999999</v>
      </c>
      <c r="C35" s="87">
        <f t="shared" ref="C35:F35" si="4">+C33+C34</f>
        <v>13723907.960000001</v>
      </c>
      <c r="D35" s="87">
        <f t="shared" si="4"/>
        <v>37155591.039999999</v>
      </c>
      <c r="E35" s="87">
        <f t="shared" si="4"/>
        <v>28017713.800000001</v>
      </c>
      <c r="F35" s="87">
        <f t="shared" si="4"/>
        <v>20351581.84</v>
      </c>
      <c r="G35" s="87">
        <f>+G33+G34</f>
        <v>29129619.960000001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580</v>
      </c>
    </row>
    <row r="39" spans="1:7" x14ac:dyDescent="0.25">
      <c r="A39" t="s">
        <v>581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57DEBA47-66BA-4969-BCB4-1D5D9E0F98AF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J154" sqref="J15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2" t="s">
        <v>507</v>
      </c>
      <c r="B1" s="184"/>
      <c r="C1" s="184"/>
      <c r="D1" s="184"/>
      <c r="E1" s="184"/>
      <c r="F1" s="184"/>
      <c r="G1" s="185"/>
    </row>
    <row r="2" spans="1:7" x14ac:dyDescent="0.25">
      <c r="A2" s="213" t="str">
        <f>'Formato 1'!A2</f>
        <v>Poder Legislativo del Estado de Guanajuato (a)</v>
      </c>
      <c r="B2" s="214"/>
      <c r="C2" s="214"/>
      <c r="D2" s="214"/>
      <c r="E2" s="214"/>
      <c r="F2" s="214"/>
      <c r="G2" s="215"/>
    </row>
    <row r="3" spans="1:7" x14ac:dyDescent="0.25">
      <c r="A3" s="216" t="s">
        <v>508</v>
      </c>
      <c r="B3" s="217"/>
      <c r="C3" s="217"/>
      <c r="D3" s="217"/>
      <c r="E3" s="217"/>
      <c r="F3" s="217"/>
      <c r="G3" s="218"/>
    </row>
    <row r="4" spans="1:7" x14ac:dyDescent="0.25">
      <c r="A4" s="216" t="s">
        <v>2</v>
      </c>
      <c r="B4" s="217"/>
      <c r="C4" s="217"/>
      <c r="D4" s="217"/>
      <c r="E4" s="217"/>
      <c r="F4" s="217"/>
      <c r="G4" s="218"/>
    </row>
    <row r="5" spans="1:7" ht="30" x14ac:dyDescent="0.25">
      <c r="A5" s="135" t="s">
        <v>450</v>
      </c>
      <c r="B5" s="7" t="s">
        <v>623</v>
      </c>
      <c r="C5" s="32" t="s">
        <v>624</v>
      </c>
      <c r="D5" s="32" t="s">
        <v>625</v>
      </c>
      <c r="E5" s="32" t="s">
        <v>653</v>
      </c>
      <c r="F5" s="32" t="s">
        <v>652</v>
      </c>
      <c r="G5" s="32" t="s">
        <v>651</v>
      </c>
    </row>
    <row r="6" spans="1:7" ht="15.75" customHeight="1" x14ac:dyDescent="0.25">
      <c r="A6" s="26" t="s">
        <v>469</v>
      </c>
      <c r="B6" s="115">
        <f t="shared" ref="B6:G6" si="0">SUM(B7:B15)</f>
        <v>746914413.13999999</v>
      </c>
      <c r="C6" s="115">
        <f t="shared" si="0"/>
        <v>678920594.19999993</v>
      </c>
      <c r="D6" s="115">
        <f t="shared" si="0"/>
        <v>661528901.78999984</v>
      </c>
      <c r="E6" s="115">
        <f t="shared" si="0"/>
        <v>682059901.95000005</v>
      </c>
      <c r="F6" s="115">
        <f t="shared" si="0"/>
        <v>720594056.07000005</v>
      </c>
      <c r="G6" s="115">
        <f t="shared" si="0"/>
        <v>748376466.3499999</v>
      </c>
    </row>
    <row r="7" spans="1:7" x14ac:dyDescent="0.25">
      <c r="A7" s="57" t="s">
        <v>575</v>
      </c>
      <c r="B7" s="74">
        <f>443787756.56-B18</f>
        <v>443134618.70999998</v>
      </c>
      <c r="C7" s="74">
        <v>452179734</v>
      </c>
      <c r="D7" s="74">
        <v>456006035</v>
      </c>
      <c r="E7" s="74">
        <v>469686217</v>
      </c>
      <c r="F7" s="74">
        <f>496500184.13-F18</f>
        <v>495934450</v>
      </c>
      <c r="G7" s="74">
        <v>515481027.51999998</v>
      </c>
    </row>
    <row r="8" spans="1:7" ht="15.75" customHeight="1" x14ac:dyDescent="0.25">
      <c r="A8" s="57" t="s">
        <v>576</v>
      </c>
      <c r="B8" s="74">
        <v>18022414.539999999</v>
      </c>
      <c r="C8" s="74">
        <v>11179505.060000001</v>
      </c>
      <c r="D8" s="74">
        <v>14925096.82</v>
      </c>
      <c r="E8" s="74">
        <v>21364357.079999998</v>
      </c>
      <c r="F8" s="74">
        <v>22534093.600000001</v>
      </c>
      <c r="G8" s="74">
        <v>25032751.399999999</v>
      </c>
    </row>
    <row r="9" spans="1:7" x14ac:dyDescent="0.25">
      <c r="A9" s="57" t="s">
        <v>472</v>
      </c>
      <c r="B9" s="74">
        <f>138258483.83-B20</f>
        <v>138243461.68000001</v>
      </c>
      <c r="C9" s="74">
        <v>106216384.70999999</v>
      </c>
      <c r="D9" s="74">
        <v>124117502.09999999</v>
      </c>
      <c r="E9" s="74">
        <v>135349848.40000001</v>
      </c>
      <c r="F9" s="74">
        <f>147483975.63-F20</f>
        <v>147467003.59999999</v>
      </c>
      <c r="G9" s="74">
        <v>146348908.47999999</v>
      </c>
    </row>
    <row r="10" spans="1:7" x14ac:dyDescent="0.25">
      <c r="A10" s="57" t="s">
        <v>473</v>
      </c>
      <c r="B10" s="74">
        <v>38057233.420000002</v>
      </c>
      <c r="C10" s="74">
        <v>52308130.600000001</v>
      </c>
      <c r="D10" s="74">
        <v>38744500.18</v>
      </c>
      <c r="E10" s="74">
        <v>38751568.009999998</v>
      </c>
      <c r="F10" s="74">
        <v>42990228.289999999</v>
      </c>
      <c r="G10" s="74">
        <v>37638636.939999998</v>
      </c>
    </row>
    <row r="11" spans="1:7" x14ac:dyDescent="0.25">
      <c r="A11" s="57" t="s">
        <v>577</v>
      </c>
      <c r="B11" s="74">
        <f>12023787.15-B22</f>
        <v>11949934.130000001</v>
      </c>
      <c r="C11" s="74">
        <v>12472333.039999999</v>
      </c>
      <c r="D11" s="74">
        <v>14366814.279999999</v>
      </c>
      <c r="E11" s="74">
        <v>16907911.460000001</v>
      </c>
      <c r="F11" s="74">
        <v>11668280.58</v>
      </c>
      <c r="G11" s="74">
        <v>13560208.199999999</v>
      </c>
    </row>
    <row r="12" spans="1:7" x14ac:dyDescent="0.25">
      <c r="A12" s="57" t="s">
        <v>475</v>
      </c>
      <c r="B12" s="74">
        <v>0</v>
      </c>
      <c r="C12" s="74">
        <v>0</v>
      </c>
      <c r="D12" s="74">
        <v>13368953.41</v>
      </c>
      <c r="E12" s="74">
        <v>0</v>
      </c>
      <c r="F12" s="74">
        <v>0</v>
      </c>
      <c r="G12" s="74">
        <v>10314933.810000001</v>
      </c>
    </row>
    <row r="13" spans="1:7" x14ac:dyDescent="0.25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478</v>
      </c>
      <c r="B15" s="74">
        <v>97506750.659999996</v>
      </c>
      <c r="C15" s="74">
        <v>44564506.789999999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479</v>
      </c>
      <c r="B17" s="115">
        <f>SUM(B18:B26)</f>
        <v>742013.02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582706.16</v>
      </c>
      <c r="G17" s="115">
        <f t="shared" si="1"/>
        <v>0</v>
      </c>
    </row>
    <row r="18" spans="1:7" x14ac:dyDescent="0.25">
      <c r="A18" s="57" t="s">
        <v>575</v>
      </c>
      <c r="B18" s="75">
        <v>653137.85</v>
      </c>
      <c r="C18" s="75">
        <v>0</v>
      </c>
      <c r="D18" s="75">
        <v>0</v>
      </c>
      <c r="E18" s="75">
        <v>0</v>
      </c>
      <c r="F18" s="75">
        <v>565734.13</v>
      </c>
      <c r="G18" s="75">
        <v>0</v>
      </c>
    </row>
    <row r="19" spans="1:7" x14ac:dyDescent="0.25">
      <c r="A19" s="57" t="s">
        <v>576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472</v>
      </c>
      <c r="B20" s="75">
        <v>15022.15</v>
      </c>
      <c r="C20" s="75">
        <v>0</v>
      </c>
      <c r="D20" s="75">
        <v>0</v>
      </c>
      <c r="E20" s="75">
        <v>0</v>
      </c>
      <c r="F20" s="75">
        <v>16972.03</v>
      </c>
      <c r="G20" s="75">
        <v>0</v>
      </c>
    </row>
    <row r="21" spans="1:7" x14ac:dyDescent="0.25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577</v>
      </c>
      <c r="B22" s="75">
        <v>73853.02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573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481</v>
      </c>
      <c r="B28" s="115">
        <f>B17+B6</f>
        <v>747656426.15999997</v>
      </c>
      <c r="C28" s="115">
        <f t="shared" ref="C28:G28" si="2">C17+C6</f>
        <v>678920594.19999993</v>
      </c>
      <c r="D28" s="115">
        <f t="shared" si="2"/>
        <v>661528901.78999984</v>
      </c>
      <c r="E28" s="115">
        <f t="shared" si="2"/>
        <v>682059901.95000005</v>
      </c>
      <c r="F28" s="115">
        <f t="shared" si="2"/>
        <v>721176762.23000002</v>
      </c>
      <c r="G28" s="115">
        <f t="shared" si="2"/>
        <v>748376466.3499999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578</v>
      </c>
    </row>
    <row r="32" spans="1:7" x14ac:dyDescent="0.25">
      <c r="A32" t="s">
        <v>579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27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opLeftCell="A42" zoomScale="75" zoomScaleNormal="75" workbookViewId="0">
      <selection activeCell="J154" sqref="J154"/>
    </sheetView>
  </sheetViews>
  <sheetFormatPr baseColWidth="10" defaultColWidth="11" defaultRowHeight="15" x14ac:dyDescent="0.25"/>
  <cols>
    <col min="1" max="1" width="68.85546875" bestFit="1" customWidth="1"/>
    <col min="2" max="2" width="24" customWidth="1"/>
    <col min="3" max="3" width="19.85546875" customWidth="1"/>
    <col min="4" max="4" width="25.42578125" customWidth="1"/>
    <col min="5" max="5" width="26.42578125" customWidth="1"/>
    <col min="6" max="6" width="22.140625" customWidth="1"/>
  </cols>
  <sheetData>
    <row r="1" spans="1:6" ht="41.1" customHeight="1" x14ac:dyDescent="0.25">
      <c r="A1" s="192" t="s">
        <v>511</v>
      </c>
      <c r="B1" s="184"/>
      <c r="C1" s="184"/>
      <c r="D1" s="184"/>
      <c r="E1" s="184"/>
      <c r="F1" s="184"/>
    </row>
    <row r="2" spans="1:6" x14ac:dyDescent="0.25">
      <c r="A2" s="213" t="str">
        <f>'Formato 1'!A2</f>
        <v>Poder Legislativo del Estado de Guanajuato (a)</v>
      </c>
      <c r="B2" s="214"/>
      <c r="C2" s="214"/>
      <c r="D2" s="214"/>
      <c r="E2" s="214"/>
      <c r="F2" s="215"/>
    </row>
    <row r="3" spans="1:6" x14ac:dyDescent="0.25">
      <c r="A3" s="216" t="s">
        <v>512</v>
      </c>
      <c r="B3" s="217"/>
      <c r="C3" s="217"/>
      <c r="D3" s="217"/>
      <c r="E3" s="217"/>
      <c r="F3" s="218"/>
    </row>
    <row r="4" spans="1:6" ht="30" x14ac:dyDescent="0.25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25">
      <c r="A5" s="139" t="s">
        <v>518</v>
      </c>
      <c r="B5" s="144"/>
      <c r="C5" s="144"/>
      <c r="D5" s="144"/>
      <c r="E5" s="144"/>
      <c r="F5" s="144"/>
    </row>
    <row r="6" spans="1:6" ht="30" x14ac:dyDescent="0.25">
      <c r="A6" s="142" t="s">
        <v>519</v>
      </c>
      <c r="B6" s="141" t="s">
        <v>626</v>
      </c>
      <c r="C6" s="141" t="s">
        <v>626</v>
      </c>
      <c r="D6" s="141" t="s">
        <v>626</v>
      </c>
      <c r="E6" s="141" t="s">
        <v>626</v>
      </c>
      <c r="F6" s="141" t="s">
        <v>626</v>
      </c>
    </row>
    <row r="7" spans="1:6" ht="15.75" customHeight="1" x14ac:dyDescent="0.25">
      <c r="A7" s="142" t="s">
        <v>520</v>
      </c>
      <c r="B7" s="141" t="s">
        <v>627</v>
      </c>
      <c r="C7" s="141" t="s">
        <v>627</v>
      </c>
      <c r="D7" s="141" t="s">
        <v>627</v>
      </c>
      <c r="E7" s="141" t="s">
        <v>627</v>
      </c>
      <c r="F7" s="141" t="s">
        <v>627</v>
      </c>
    </row>
    <row r="8" spans="1:6" x14ac:dyDescent="0.25">
      <c r="A8" s="143"/>
      <c r="B8" s="141"/>
      <c r="C8" s="141"/>
      <c r="D8" s="141"/>
      <c r="E8" s="141"/>
      <c r="F8" s="141"/>
    </row>
    <row r="9" spans="1:6" x14ac:dyDescent="0.25">
      <c r="A9" s="148" t="s">
        <v>521</v>
      </c>
      <c r="B9" s="141"/>
      <c r="C9" s="141"/>
      <c r="D9" s="141"/>
      <c r="E9" s="163"/>
      <c r="F9" s="141"/>
    </row>
    <row r="10" spans="1:6" x14ac:dyDescent="0.25">
      <c r="A10" s="142" t="s">
        <v>522</v>
      </c>
      <c r="B10" s="168">
        <v>65123</v>
      </c>
      <c r="C10" s="151"/>
      <c r="D10" s="168">
        <v>65123</v>
      </c>
      <c r="E10" s="169">
        <v>65123</v>
      </c>
      <c r="F10" s="168">
        <v>65123</v>
      </c>
    </row>
    <row r="11" spans="1:6" x14ac:dyDescent="0.25">
      <c r="A11" s="66" t="s">
        <v>523</v>
      </c>
      <c r="B11" s="167">
        <v>89</v>
      </c>
      <c r="C11" s="151"/>
      <c r="D11" s="167">
        <v>89</v>
      </c>
      <c r="E11" s="170">
        <v>89</v>
      </c>
      <c r="F11" s="151">
        <v>89</v>
      </c>
    </row>
    <row r="12" spans="1:6" x14ac:dyDescent="0.25">
      <c r="A12" s="66" t="s">
        <v>524</v>
      </c>
      <c r="B12" s="167">
        <v>18</v>
      </c>
      <c r="C12" s="151"/>
      <c r="D12" s="167">
        <v>18</v>
      </c>
      <c r="E12" s="170">
        <v>18</v>
      </c>
      <c r="F12" s="151">
        <v>18</v>
      </c>
    </row>
    <row r="13" spans="1:6" x14ac:dyDescent="0.25">
      <c r="A13" s="66" t="s">
        <v>525</v>
      </c>
      <c r="B13" s="74">
        <v>41.81</v>
      </c>
      <c r="C13" s="157"/>
      <c r="D13" s="74">
        <v>41.81</v>
      </c>
      <c r="E13" s="171">
        <v>41.81</v>
      </c>
      <c r="F13" s="157">
        <v>41.81</v>
      </c>
    </row>
    <row r="14" spans="1:6" x14ac:dyDescent="0.25">
      <c r="A14" s="142" t="s">
        <v>526</v>
      </c>
      <c r="B14" s="151">
        <v>15032</v>
      </c>
      <c r="C14" s="151"/>
      <c r="D14" s="151">
        <v>2977</v>
      </c>
      <c r="E14" s="172">
        <v>733</v>
      </c>
      <c r="F14" s="151"/>
    </row>
    <row r="15" spans="1:6" x14ac:dyDescent="0.25">
      <c r="A15" s="66" t="s">
        <v>523</v>
      </c>
      <c r="B15" s="155">
        <v>97</v>
      </c>
      <c r="C15" s="164"/>
      <c r="D15" s="164">
        <v>97</v>
      </c>
      <c r="E15" s="173">
        <v>93</v>
      </c>
      <c r="F15" s="151"/>
    </row>
    <row r="16" spans="1:6" x14ac:dyDescent="0.25">
      <c r="A16" s="66" t="s">
        <v>524</v>
      </c>
      <c r="B16" s="155">
        <v>45</v>
      </c>
      <c r="C16" s="165"/>
      <c r="D16" s="165">
        <v>21</v>
      </c>
      <c r="E16" s="155">
        <v>27</v>
      </c>
      <c r="F16" s="165"/>
    </row>
    <row r="17" spans="1:6" x14ac:dyDescent="0.25">
      <c r="A17" s="66" t="s">
        <v>525</v>
      </c>
      <c r="B17">
        <v>64.790000000000006</v>
      </c>
      <c r="C17" s="152"/>
      <c r="D17" s="52">
        <v>64.010000000000005</v>
      </c>
      <c r="E17" s="52">
        <v>58.77</v>
      </c>
      <c r="F17" s="152"/>
    </row>
    <row r="18" spans="1:6" x14ac:dyDescent="0.25">
      <c r="A18" s="142" t="s">
        <v>527</v>
      </c>
      <c r="B18" s="152">
        <v>0</v>
      </c>
      <c r="C18" s="152"/>
      <c r="D18" s="152"/>
      <c r="E18" s="118"/>
      <c r="F18" s="152"/>
    </row>
    <row r="19" spans="1:6" x14ac:dyDescent="0.25">
      <c r="A19" s="142" t="s">
        <v>528</v>
      </c>
      <c r="B19" s="158">
        <v>11.6</v>
      </c>
      <c r="C19" s="152"/>
      <c r="D19" s="158">
        <v>11.6</v>
      </c>
      <c r="E19" s="46">
        <v>11.6</v>
      </c>
      <c r="F19" s="158">
        <v>11.6</v>
      </c>
    </row>
    <row r="20" spans="1:6" x14ac:dyDescent="0.25">
      <c r="A20" s="142" t="s">
        <v>529</v>
      </c>
      <c r="B20" s="153">
        <v>0.1313</v>
      </c>
      <c r="C20" s="153"/>
      <c r="D20" s="153">
        <v>0.1313</v>
      </c>
      <c r="E20" s="174">
        <v>0.1313</v>
      </c>
      <c r="F20" s="153">
        <v>0.1313</v>
      </c>
    </row>
    <row r="21" spans="1:6" x14ac:dyDescent="0.25">
      <c r="A21" s="142" t="s">
        <v>530</v>
      </c>
      <c r="B21" s="153">
        <v>0.20380000000000001</v>
      </c>
      <c r="C21" s="153"/>
      <c r="D21" s="153">
        <v>0.20380000000000001</v>
      </c>
      <c r="E21" s="174">
        <v>0.20380000000000001</v>
      </c>
      <c r="F21" s="153">
        <v>0.20380000000000001</v>
      </c>
    </row>
    <row r="22" spans="1:6" x14ac:dyDescent="0.25">
      <c r="A22" s="142" t="s">
        <v>531</v>
      </c>
      <c r="B22" s="159">
        <v>7.6999999999999999E-2</v>
      </c>
      <c r="C22" s="153"/>
      <c r="D22" s="153">
        <v>3.0700000000000002E-2</v>
      </c>
      <c r="E22" s="174">
        <v>0.46010000000000001</v>
      </c>
      <c r="F22" s="177" t="s">
        <v>630</v>
      </c>
    </row>
    <row r="23" spans="1:6" x14ac:dyDescent="0.25">
      <c r="A23" s="142" t="s">
        <v>532</v>
      </c>
      <c r="B23" s="159">
        <v>1.21E-2</v>
      </c>
      <c r="C23" s="153"/>
      <c r="D23" s="153">
        <v>1.21E-2</v>
      </c>
      <c r="E23" s="174">
        <v>1.21E-2</v>
      </c>
      <c r="F23" s="153">
        <v>1.21E-2</v>
      </c>
    </row>
    <row r="24" spans="1:6" x14ac:dyDescent="0.25">
      <c r="A24" s="142" t="s">
        <v>533</v>
      </c>
      <c r="B24" s="160" t="s">
        <v>628</v>
      </c>
      <c r="C24" s="146"/>
      <c r="D24" s="146" t="s">
        <v>628</v>
      </c>
      <c r="E24" s="146" t="s">
        <v>628</v>
      </c>
      <c r="F24" s="146" t="s">
        <v>628</v>
      </c>
    </row>
    <row r="25" spans="1:6" x14ac:dyDescent="0.25">
      <c r="A25" s="142" t="s">
        <v>534</v>
      </c>
      <c r="B25">
        <v>18.93</v>
      </c>
      <c r="C25" s="146"/>
      <c r="D25" s="146">
        <v>20.36</v>
      </c>
      <c r="E25" s="59">
        <v>23.48</v>
      </c>
      <c r="F25" s="177" t="s">
        <v>630</v>
      </c>
    </row>
    <row r="26" spans="1:6" x14ac:dyDescent="0.25">
      <c r="A26" s="143"/>
      <c r="B26" s="147"/>
      <c r="C26" s="147"/>
      <c r="D26" s="147"/>
      <c r="E26" s="44"/>
      <c r="F26" s="147"/>
    </row>
    <row r="27" spans="1:6" ht="14.45" customHeight="1" x14ac:dyDescent="0.25">
      <c r="A27" s="148" t="s">
        <v>535</v>
      </c>
      <c r="B27" s="145"/>
      <c r="C27" s="145"/>
      <c r="D27" s="145"/>
      <c r="E27" s="12"/>
      <c r="F27" s="145"/>
    </row>
    <row r="28" spans="1:6" x14ac:dyDescent="0.25">
      <c r="A28" s="142" t="s">
        <v>536</v>
      </c>
      <c r="B28" s="87">
        <v>3356432063.5599999</v>
      </c>
      <c r="C28" s="87"/>
      <c r="D28" s="87">
        <v>3356432063.5599999</v>
      </c>
      <c r="E28" s="87">
        <v>3356432063.5599999</v>
      </c>
      <c r="F28" s="87">
        <v>3356432063.5599999</v>
      </c>
    </row>
    <row r="29" spans="1:6" x14ac:dyDescent="0.25">
      <c r="A29" s="138"/>
      <c r="B29" s="87"/>
      <c r="C29" s="52"/>
      <c r="D29" s="52"/>
      <c r="E29" s="52"/>
      <c r="F29" s="52"/>
    </row>
    <row r="30" spans="1:6" x14ac:dyDescent="0.25">
      <c r="A30" s="149" t="s">
        <v>537</v>
      </c>
      <c r="B30" s="52"/>
      <c r="C30" s="52"/>
      <c r="D30" s="52"/>
      <c r="E30" s="52"/>
      <c r="F30" s="52"/>
    </row>
    <row r="31" spans="1:6" x14ac:dyDescent="0.25">
      <c r="A31" s="150" t="s">
        <v>522</v>
      </c>
      <c r="B31" s="87">
        <v>8179647339.6000004</v>
      </c>
      <c r="C31" s="87"/>
      <c r="D31" s="87">
        <v>8179647339.6000004</v>
      </c>
      <c r="E31" s="87">
        <v>8179647339.6000004</v>
      </c>
      <c r="F31" s="87">
        <v>8179647339.6000004</v>
      </c>
    </row>
    <row r="32" spans="1:6" x14ac:dyDescent="0.25">
      <c r="A32" s="150" t="s">
        <v>526</v>
      </c>
      <c r="B32" s="161">
        <v>2234563599.1199999</v>
      </c>
      <c r="C32" s="87"/>
      <c r="D32" s="87">
        <v>284528226.72000003</v>
      </c>
      <c r="E32" s="87">
        <v>52173650.880000003</v>
      </c>
      <c r="F32" s="87">
        <v>0</v>
      </c>
    </row>
    <row r="33" spans="1:6" x14ac:dyDescent="0.25">
      <c r="A33" s="150" t="s">
        <v>538</v>
      </c>
      <c r="B33" s="155">
        <v>0</v>
      </c>
      <c r="C33" s="87"/>
      <c r="D33" s="87">
        <v>0</v>
      </c>
      <c r="E33" s="87">
        <v>0</v>
      </c>
      <c r="F33" s="87">
        <v>0</v>
      </c>
    </row>
    <row r="34" spans="1:6" x14ac:dyDescent="0.25">
      <c r="A34" s="138"/>
      <c r="B34" s="52"/>
      <c r="C34" s="52"/>
      <c r="D34" s="52"/>
      <c r="E34" s="52"/>
      <c r="F34" s="52"/>
    </row>
    <row r="35" spans="1:6" x14ac:dyDescent="0.25">
      <c r="A35" s="149" t="s">
        <v>539</v>
      </c>
      <c r="B35" s="52"/>
      <c r="C35" s="52"/>
      <c r="D35" s="52"/>
      <c r="E35" s="52"/>
      <c r="F35" s="52"/>
    </row>
    <row r="36" spans="1:6" x14ac:dyDescent="0.25">
      <c r="A36" s="150" t="s">
        <v>540</v>
      </c>
      <c r="B36" s="161">
        <v>42097.78</v>
      </c>
      <c r="C36" s="52"/>
      <c r="D36" s="166">
        <v>41284.94</v>
      </c>
      <c r="E36" s="175">
        <v>30189.82</v>
      </c>
      <c r="F36" s="52"/>
    </row>
    <row r="37" spans="1:6" x14ac:dyDescent="0.25">
      <c r="A37" s="150" t="s">
        <v>541</v>
      </c>
      <c r="B37">
        <v>573.41999999999996</v>
      </c>
      <c r="C37" s="52"/>
      <c r="D37" s="52">
        <v>302.94</v>
      </c>
      <c r="E37" s="87">
        <v>1151.1400000000001</v>
      </c>
      <c r="F37" s="52"/>
    </row>
    <row r="38" spans="1:6" x14ac:dyDescent="0.25">
      <c r="A38" s="150" t="s">
        <v>542</v>
      </c>
      <c r="B38" s="161">
        <v>12387.81</v>
      </c>
      <c r="C38" s="52"/>
      <c r="D38" s="166">
        <v>7964.62</v>
      </c>
      <c r="E38" s="175">
        <v>5931.52</v>
      </c>
      <c r="F38" s="52"/>
    </row>
    <row r="39" spans="1:6" x14ac:dyDescent="0.25">
      <c r="A39" s="138"/>
      <c r="B39" s="52"/>
      <c r="C39" s="52"/>
      <c r="D39" s="52"/>
      <c r="E39" s="52"/>
      <c r="F39" s="52"/>
    </row>
    <row r="40" spans="1:6" x14ac:dyDescent="0.25">
      <c r="A40" s="149" t="s">
        <v>543</v>
      </c>
      <c r="B40" s="161">
        <v>32626113177.200001</v>
      </c>
      <c r="C40" s="52"/>
      <c r="D40" s="166"/>
      <c r="E40" s="175"/>
      <c r="F40" s="52"/>
    </row>
    <row r="41" spans="1:6" x14ac:dyDescent="0.25">
      <c r="A41" s="138"/>
      <c r="B41" s="52"/>
      <c r="C41" s="52"/>
      <c r="D41" s="52"/>
      <c r="E41" s="52"/>
      <c r="F41" s="52"/>
    </row>
    <row r="42" spans="1:6" x14ac:dyDescent="0.25">
      <c r="A42" s="149" t="s">
        <v>544</v>
      </c>
      <c r="B42" s="52"/>
      <c r="C42" s="52"/>
      <c r="D42" s="52"/>
      <c r="E42" s="52"/>
      <c r="F42" s="52"/>
    </row>
    <row r="43" spans="1:6" x14ac:dyDescent="0.25">
      <c r="A43" s="150" t="s">
        <v>545</v>
      </c>
      <c r="B43" s="161">
        <v>38676335527.629997</v>
      </c>
      <c r="C43" s="87"/>
      <c r="D43" s="87">
        <v>299573015.30000001</v>
      </c>
      <c r="E43" s="87">
        <v>685738006.14999998</v>
      </c>
      <c r="F43" s="87">
        <v>786714279.08000004</v>
      </c>
    </row>
    <row r="44" spans="1:6" x14ac:dyDescent="0.25">
      <c r="A44" s="150" t="s">
        <v>546</v>
      </c>
      <c r="B44" s="161">
        <v>49589217810.18</v>
      </c>
      <c r="C44" s="87"/>
      <c r="D44" s="87">
        <v>1615609777.75</v>
      </c>
      <c r="E44" s="87">
        <v>5792471188.5100002</v>
      </c>
      <c r="F44" s="87">
        <v>3427835124.23</v>
      </c>
    </row>
    <row r="45" spans="1:6" x14ac:dyDescent="0.25">
      <c r="A45" s="150" t="s">
        <v>547</v>
      </c>
      <c r="B45" s="161">
        <v>12947345580.17</v>
      </c>
      <c r="C45" s="87"/>
      <c r="D45" s="87">
        <v>3347465924.52</v>
      </c>
      <c r="E45" s="87">
        <v>5212955551.8400002</v>
      </c>
      <c r="F45" s="87">
        <v>6557776751.8699999</v>
      </c>
    </row>
    <row r="46" spans="1:6" x14ac:dyDescent="0.25">
      <c r="A46" s="138"/>
      <c r="B46" s="52"/>
      <c r="C46" s="52"/>
      <c r="D46" s="52"/>
      <c r="E46" s="52"/>
      <c r="F46" s="52"/>
    </row>
    <row r="47" spans="1:6" ht="30" x14ac:dyDescent="0.25">
      <c r="A47" s="149" t="s">
        <v>548</v>
      </c>
      <c r="B47" s="52"/>
      <c r="C47" s="52"/>
      <c r="D47" s="52"/>
      <c r="E47" s="52"/>
      <c r="F47" s="52"/>
    </row>
    <row r="48" spans="1:6" x14ac:dyDescent="0.25">
      <c r="A48" s="150" t="s">
        <v>546</v>
      </c>
      <c r="B48" s="87">
        <v>12224721996.85</v>
      </c>
      <c r="C48" s="87"/>
      <c r="D48" s="87">
        <v>265251577.00999999</v>
      </c>
      <c r="E48" s="87">
        <v>897227779.66999996</v>
      </c>
      <c r="F48" s="87">
        <v>583712363.99000001</v>
      </c>
    </row>
    <row r="49" spans="1:6" x14ac:dyDescent="0.25">
      <c r="A49" s="150" t="s">
        <v>547</v>
      </c>
      <c r="B49" s="161">
        <v>11298673576.540001</v>
      </c>
      <c r="C49" s="87"/>
      <c r="D49" s="87">
        <v>2921210726.5999999</v>
      </c>
      <c r="E49" s="87">
        <v>4549155097.8100004</v>
      </c>
      <c r="F49" s="87">
        <v>5722731230.7700005</v>
      </c>
    </row>
    <row r="50" spans="1:6" x14ac:dyDescent="0.25">
      <c r="A50" s="138"/>
      <c r="B50" s="52"/>
      <c r="C50" s="52"/>
      <c r="D50" s="52"/>
      <c r="E50" s="52"/>
      <c r="F50" s="52"/>
    </row>
    <row r="51" spans="1:6" x14ac:dyDescent="0.25">
      <c r="A51" s="149" t="s">
        <v>549</v>
      </c>
      <c r="B51" s="52"/>
      <c r="C51" s="52"/>
      <c r="D51" s="52"/>
      <c r="E51" s="52"/>
      <c r="F51" s="52"/>
    </row>
    <row r="52" spans="1:6" x14ac:dyDescent="0.25">
      <c r="A52" s="150" t="s">
        <v>546</v>
      </c>
      <c r="B52" s="161">
        <v>17596190753.049999</v>
      </c>
      <c r="C52" s="87"/>
      <c r="D52" s="87">
        <v>381801512.36000001</v>
      </c>
      <c r="E52" s="87">
        <v>1291464228.3099999</v>
      </c>
      <c r="F52" s="87">
        <v>840192039.07000005</v>
      </c>
    </row>
    <row r="53" spans="1:6" x14ac:dyDescent="0.25">
      <c r="A53" s="150" t="s">
        <v>547</v>
      </c>
      <c r="B53" s="161">
        <v>16263242269.26</v>
      </c>
      <c r="C53" s="87"/>
      <c r="D53" s="87">
        <v>4204773015.5599999</v>
      </c>
      <c r="E53" s="87">
        <v>6548026277.1599998</v>
      </c>
      <c r="F53" s="87">
        <v>8237264650.3500004</v>
      </c>
    </row>
    <row r="54" spans="1:6" x14ac:dyDescent="0.25">
      <c r="A54" s="150" t="s">
        <v>550</v>
      </c>
      <c r="B54" s="87">
        <v>0</v>
      </c>
      <c r="C54" s="87"/>
      <c r="D54" s="87">
        <v>0</v>
      </c>
      <c r="E54" s="87">
        <v>0</v>
      </c>
      <c r="F54" s="87">
        <v>0</v>
      </c>
    </row>
    <row r="55" spans="1:6" x14ac:dyDescent="0.25">
      <c r="A55" s="138"/>
      <c r="B55" s="52"/>
      <c r="C55" s="52"/>
      <c r="D55" s="52"/>
      <c r="E55" s="52"/>
      <c r="F55" s="52"/>
    </row>
    <row r="56" spans="1:6" x14ac:dyDescent="0.25">
      <c r="A56" s="149" t="s">
        <v>551</v>
      </c>
      <c r="B56" s="52"/>
      <c r="C56" s="52"/>
      <c r="D56" s="52"/>
      <c r="E56" s="52"/>
      <c r="F56" s="52"/>
    </row>
    <row r="57" spans="1:6" x14ac:dyDescent="0.25">
      <c r="A57" s="150" t="s">
        <v>546</v>
      </c>
      <c r="B57" s="87">
        <v>-25818527410.650002</v>
      </c>
      <c r="C57" s="87"/>
      <c r="D57" s="87">
        <v>-1268129703.6800001</v>
      </c>
      <c r="E57" s="87">
        <v>-4289517186.6900001</v>
      </c>
      <c r="F57" s="87">
        <v>-2790645000.25</v>
      </c>
    </row>
    <row r="58" spans="1:6" x14ac:dyDescent="0.25">
      <c r="A58" s="150" t="s">
        <v>547</v>
      </c>
      <c r="B58" s="161">
        <v>14614570265.620001</v>
      </c>
      <c r="C58" s="87"/>
      <c r="D58" s="87">
        <v>3778517817.6399999</v>
      </c>
      <c r="E58" s="87">
        <v>5884225823.1300001</v>
      </c>
      <c r="F58" s="87">
        <v>7402219129.2399998</v>
      </c>
    </row>
    <row r="59" spans="1:6" x14ac:dyDescent="0.25">
      <c r="A59" s="138"/>
      <c r="B59" s="52"/>
      <c r="C59" s="52"/>
      <c r="D59" s="52"/>
      <c r="E59" s="52"/>
      <c r="F59" s="52"/>
    </row>
    <row r="60" spans="1:6" x14ac:dyDescent="0.25">
      <c r="A60" s="149" t="s">
        <v>552</v>
      </c>
      <c r="B60" s="52"/>
      <c r="C60" s="52"/>
      <c r="D60" s="52"/>
      <c r="E60" s="52"/>
      <c r="F60" s="52"/>
    </row>
    <row r="61" spans="1:6" x14ac:dyDescent="0.25">
      <c r="A61" s="150" t="s">
        <v>553</v>
      </c>
      <c r="B61" s="137">
        <v>2082</v>
      </c>
      <c r="C61" s="137"/>
      <c r="D61" s="137">
        <v>2082</v>
      </c>
      <c r="E61" s="52">
        <v>2082</v>
      </c>
      <c r="F61" s="137">
        <v>2082</v>
      </c>
    </row>
    <row r="62" spans="1:6" x14ac:dyDescent="0.25">
      <c r="A62" s="150" t="s">
        <v>554</v>
      </c>
      <c r="B62" s="154">
        <v>0.04</v>
      </c>
      <c r="C62" s="154"/>
      <c r="D62" s="154">
        <v>0.04</v>
      </c>
      <c r="E62" s="176">
        <v>0.04</v>
      </c>
      <c r="F62" s="154">
        <v>0.04</v>
      </c>
    </row>
    <row r="63" spans="1:6" x14ac:dyDescent="0.25">
      <c r="A63" s="138"/>
      <c r="B63" s="137"/>
      <c r="C63" s="137"/>
      <c r="D63" s="137"/>
      <c r="E63" s="52"/>
      <c r="F63" s="137"/>
    </row>
    <row r="64" spans="1:6" x14ac:dyDescent="0.25">
      <c r="A64" s="149" t="s">
        <v>555</v>
      </c>
      <c r="B64" s="137"/>
      <c r="C64" s="137"/>
      <c r="D64" s="137"/>
      <c r="E64" s="52"/>
      <c r="F64" s="137"/>
    </row>
    <row r="65" spans="1:6" x14ac:dyDescent="0.25">
      <c r="A65" s="150" t="s">
        <v>556</v>
      </c>
      <c r="B65" s="137">
        <v>2022</v>
      </c>
      <c r="C65" s="137"/>
      <c r="D65" s="137">
        <v>2022</v>
      </c>
      <c r="E65" s="52">
        <v>2022</v>
      </c>
      <c r="F65" s="137">
        <v>2022</v>
      </c>
    </row>
    <row r="66" spans="1:6" ht="45" x14ac:dyDescent="0.25">
      <c r="A66" s="150" t="s">
        <v>557</v>
      </c>
      <c r="B66" s="162" t="s">
        <v>629</v>
      </c>
      <c r="C66" s="52"/>
      <c r="D66" s="138" t="s">
        <v>629</v>
      </c>
      <c r="E66" s="138" t="s">
        <v>629</v>
      </c>
      <c r="F66" s="138" t="s">
        <v>629</v>
      </c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disablePrompts="1" count="1">
    <dataValidation type="decimal" allowBlank="1" showInputMessage="1" showErrorMessage="1" sqref="B5:F5 B26:B27 B18:B21 C16:D27 E17:E27 F16:F21 F23:F24 F2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24" t="s">
        <v>447</v>
      </c>
      <c r="B1" s="224"/>
      <c r="C1" s="224"/>
      <c r="D1" s="224"/>
      <c r="E1" s="224"/>
      <c r="F1" s="224"/>
      <c r="G1" s="224"/>
    </row>
    <row r="2" spans="1:7" x14ac:dyDescent="0.25">
      <c r="A2" s="124" t="str">
        <f>'Formato 1'!A2</f>
        <v>Poder Legislativo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448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449</v>
      </c>
      <c r="B5" s="128"/>
      <c r="C5" s="128"/>
      <c r="D5" s="128"/>
      <c r="E5" s="128"/>
      <c r="F5" s="128"/>
      <c r="G5" s="129"/>
    </row>
    <row r="6" spans="1:7" x14ac:dyDescent="0.25">
      <c r="A6" s="222" t="s">
        <v>450</v>
      </c>
      <c r="B6" s="35">
        <v>2022</v>
      </c>
      <c r="C6" s="222">
        <f>+B6+1</f>
        <v>2023</v>
      </c>
      <c r="D6" s="222">
        <f>+C6+1</f>
        <v>2024</v>
      </c>
      <c r="E6" s="222">
        <f>+D6+1</f>
        <v>2025</v>
      </c>
      <c r="F6" s="222">
        <f>+E6+1</f>
        <v>2026</v>
      </c>
      <c r="G6" s="222">
        <f>+F6+1</f>
        <v>2027</v>
      </c>
    </row>
    <row r="7" spans="1:7" ht="83.25" customHeight="1" x14ac:dyDescent="0.25">
      <c r="A7" s="223"/>
      <c r="B7" s="69" t="s">
        <v>451</v>
      </c>
      <c r="C7" s="223"/>
      <c r="D7" s="223"/>
      <c r="E7" s="223"/>
      <c r="F7" s="223"/>
      <c r="G7" s="223"/>
    </row>
    <row r="8" spans="1:7" ht="30" x14ac:dyDescent="0.25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25" t="s">
        <v>466</v>
      </c>
      <c r="B1" s="225"/>
      <c r="C1" s="225"/>
      <c r="D1" s="225"/>
      <c r="E1" s="225"/>
      <c r="F1" s="225"/>
      <c r="G1" s="225"/>
    </row>
    <row r="2" spans="1:7" x14ac:dyDescent="0.25">
      <c r="A2" s="124" t="str">
        <f>'Formato 1'!A2</f>
        <v>Poder Legislativo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467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449</v>
      </c>
      <c r="B5" s="110"/>
      <c r="C5" s="110"/>
      <c r="D5" s="110"/>
      <c r="E5" s="110"/>
      <c r="F5" s="110"/>
      <c r="G5" s="111"/>
    </row>
    <row r="6" spans="1:7" x14ac:dyDescent="0.25">
      <c r="A6" s="226" t="s">
        <v>468</v>
      </c>
      <c r="B6" s="35">
        <v>2022</v>
      </c>
      <c r="C6" s="222">
        <f>+B6+1</f>
        <v>2023</v>
      </c>
      <c r="D6" s="222">
        <f>+C6+1</f>
        <v>2024</v>
      </c>
      <c r="E6" s="222">
        <f>+D6+1</f>
        <v>2025</v>
      </c>
      <c r="F6" s="222">
        <f>+E6+1</f>
        <v>2026</v>
      </c>
      <c r="G6" s="222">
        <f>+F6+1</f>
        <v>2027</v>
      </c>
    </row>
    <row r="7" spans="1:7" ht="57.75" customHeight="1" x14ac:dyDescent="0.25">
      <c r="A7" s="227"/>
      <c r="B7" s="36" t="s">
        <v>451</v>
      </c>
      <c r="C7" s="223"/>
      <c r="D7" s="223"/>
      <c r="E7" s="223"/>
      <c r="F7" s="223"/>
      <c r="G7" s="223"/>
    </row>
    <row r="8" spans="1:7" x14ac:dyDescent="0.25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5" t="s">
        <v>482</v>
      </c>
      <c r="B1" s="225"/>
      <c r="C1" s="225"/>
      <c r="D1" s="225"/>
      <c r="E1" s="225"/>
      <c r="F1" s="225"/>
      <c r="G1" s="225"/>
    </row>
    <row r="2" spans="1:7" x14ac:dyDescent="0.25">
      <c r="A2" s="124" t="str">
        <f>'Formato 1'!A2</f>
        <v>Poder Legislativo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483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9" t="s">
        <v>450</v>
      </c>
      <c r="B5" s="230">
        <v>2017</v>
      </c>
      <c r="C5" s="230">
        <f>+B5+1</f>
        <v>2018</v>
      </c>
      <c r="D5" s="230">
        <f>+C5+1</f>
        <v>2019</v>
      </c>
      <c r="E5" s="230">
        <f>+D5+1</f>
        <v>2020</v>
      </c>
      <c r="F5" s="230">
        <f>+E5+1</f>
        <v>2021</v>
      </c>
      <c r="G5" s="35">
        <f>+F5+1</f>
        <v>2022</v>
      </c>
    </row>
    <row r="6" spans="1:7" ht="32.25" x14ac:dyDescent="0.25">
      <c r="A6" s="191"/>
      <c r="B6" s="231"/>
      <c r="C6" s="231"/>
      <c r="D6" s="231"/>
      <c r="E6" s="231"/>
      <c r="F6" s="231"/>
      <c r="G6" s="36" t="s">
        <v>484</v>
      </c>
    </row>
    <row r="7" spans="1:7" x14ac:dyDescent="0.25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8" t="s">
        <v>505</v>
      </c>
      <c r="B39" s="228"/>
      <c r="C39" s="228"/>
      <c r="D39" s="228"/>
      <c r="E39" s="228"/>
      <c r="F39" s="228"/>
      <c r="G39" s="228"/>
    </row>
    <row r="40" spans="1:7" x14ac:dyDescent="0.25">
      <c r="A40" s="228" t="s">
        <v>506</v>
      </c>
      <c r="B40" s="228"/>
      <c r="C40" s="228"/>
      <c r="D40" s="228"/>
      <c r="E40" s="228"/>
      <c r="F40" s="228"/>
      <c r="G40" s="22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5" t="s">
        <v>507</v>
      </c>
      <c r="B1" s="225"/>
      <c r="C1" s="225"/>
      <c r="D1" s="225"/>
      <c r="E1" s="225"/>
      <c r="F1" s="225"/>
      <c r="G1" s="225"/>
    </row>
    <row r="2" spans="1:7" x14ac:dyDescent="0.25">
      <c r="A2" s="124" t="str">
        <f>'Formato 1'!A2</f>
        <v>Poder Legislativo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508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32" t="s">
        <v>468</v>
      </c>
      <c r="B5" s="230">
        <v>2017</v>
      </c>
      <c r="C5" s="230">
        <f>+B5+1</f>
        <v>2018</v>
      </c>
      <c r="D5" s="230">
        <f>+C5+1</f>
        <v>2019</v>
      </c>
      <c r="E5" s="230">
        <f>+D5+1</f>
        <v>2020</v>
      </c>
      <c r="F5" s="230">
        <f>+E5+1</f>
        <v>2021</v>
      </c>
      <c r="G5" s="35">
        <v>2022</v>
      </c>
    </row>
    <row r="6" spans="1:7" ht="48.75" customHeight="1" x14ac:dyDescent="0.25">
      <c r="A6" s="233"/>
      <c r="B6" s="231"/>
      <c r="C6" s="231"/>
      <c r="D6" s="231"/>
      <c r="E6" s="231"/>
      <c r="F6" s="231"/>
      <c r="G6" s="36" t="s">
        <v>509</v>
      </c>
    </row>
    <row r="7" spans="1:7" x14ac:dyDescent="0.25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8" t="s">
        <v>505</v>
      </c>
      <c r="B32" s="228"/>
      <c r="C32" s="228"/>
      <c r="D32" s="228"/>
      <c r="E32" s="228"/>
      <c r="F32" s="228"/>
      <c r="G32" s="228"/>
    </row>
    <row r="33" spans="1:7" x14ac:dyDescent="0.25">
      <c r="A33" s="228" t="s">
        <v>506</v>
      </c>
      <c r="B33" s="228"/>
      <c r="C33" s="228"/>
      <c r="D33" s="228"/>
      <c r="E33" s="228"/>
      <c r="F33" s="228"/>
      <c r="G33" s="22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34" t="s">
        <v>511</v>
      </c>
      <c r="B1" s="234"/>
      <c r="C1" s="234"/>
      <c r="D1" s="234"/>
      <c r="E1" s="234"/>
      <c r="F1" s="234"/>
    </row>
    <row r="2" spans="1:6" ht="20.100000000000001" customHeight="1" x14ac:dyDescent="0.25">
      <c r="A2" s="106" t="str">
        <f>'Formato 1'!A2</f>
        <v>Poder Legislativo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512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25">
      <c r="A5" s="18" t="s">
        <v>518</v>
      </c>
      <c r="B5" s="52"/>
      <c r="C5" s="52"/>
      <c r="D5" s="52"/>
      <c r="E5" s="52"/>
      <c r="F5" s="52"/>
    </row>
    <row r="6" spans="1:6" ht="30" x14ac:dyDescent="0.25">
      <c r="A6" s="58" t="s">
        <v>519</v>
      </c>
      <c r="B6" s="59"/>
      <c r="C6" s="59"/>
      <c r="D6" s="59"/>
      <c r="E6" s="59"/>
      <c r="F6" s="59"/>
    </row>
    <row r="7" spans="1:6" ht="15" x14ac:dyDescent="0.25">
      <c r="A7" s="58" t="s">
        <v>520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521</v>
      </c>
      <c r="B9" s="44"/>
      <c r="C9" s="44"/>
      <c r="D9" s="44"/>
      <c r="E9" s="44"/>
      <c r="F9" s="44"/>
    </row>
    <row r="10" spans="1:6" ht="15" x14ac:dyDescent="0.25">
      <c r="A10" s="58" t="s">
        <v>522</v>
      </c>
      <c r="B10" s="59"/>
      <c r="C10" s="59"/>
      <c r="D10" s="59"/>
      <c r="E10" s="59"/>
      <c r="F10" s="59"/>
    </row>
    <row r="11" spans="1:6" ht="15" x14ac:dyDescent="0.25">
      <c r="A11" s="79" t="s">
        <v>523</v>
      </c>
      <c r="B11" s="59"/>
      <c r="C11" s="59"/>
      <c r="D11" s="59"/>
      <c r="E11" s="59"/>
      <c r="F11" s="59"/>
    </row>
    <row r="12" spans="1:6" ht="15" x14ac:dyDescent="0.25">
      <c r="A12" s="79" t="s">
        <v>524</v>
      </c>
      <c r="B12" s="59"/>
      <c r="C12" s="59"/>
      <c r="D12" s="59"/>
      <c r="E12" s="59"/>
      <c r="F12" s="59"/>
    </row>
    <row r="13" spans="1:6" ht="15" x14ac:dyDescent="0.25">
      <c r="A13" s="79" t="s">
        <v>525</v>
      </c>
      <c r="B13" s="59"/>
      <c r="C13" s="59"/>
      <c r="D13" s="59"/>
      <c r="E13" s="59"/>
      <c r="F13" s="59"/>
    </row>
    <row r="14" spans="1:6" ht="15" x14ac:dyDescent="0.25">
      <c r="A14" s="58" t="s">
        <v>526</v>
      </c>
      <c r="B14" s="59"/>
      <c r="C14" s="59"/>
      <c r="D14" s="59"/>
      <c r="E14" s="59"/>
      <c r="F14" s="59"/>
    </row>
    <row r="15" spans="1:6" ht="15" x14ac:dyDescent="0.25">
      <c r="A15" s="79" t="s">
        <v>523</v>
      </c>
      <c r="B15" s="59"/>
      <c r="C15" s="59"/>
      <c r="D15" s="59"/>
      <c r="E15" s="59"/>
      <c r="F15" s="59"/>
    </row>
    <row r="16" spans="1:6" ht="15" x14ac:dyDescent="0.25">
      <c r="A16" s="79" t="s">
        <v>524</v>
      </c>
      <c r="B16" s="59"/>
      <c r="C16" s="59"/>
      <c r="D16" s="59"/>
      <c r="E16" s="59"/>
      <c r="F16" s="59"/>
    </row>
    <row r="17" spans="1:6" ht="15" x14ac:dyDescent="0.25">
      <c r="A17" s="79" t="s">
        <v>525</v>
      </c>
      <c r="B17" s="59"/>
      <c r="C17" s="59"/>
      <c r="D17" s="59"/>
      <c r="E17" s="59"/>
      <c r="F17" s="59"/>
    </row>
    <row r="18" spans="1:6" ht="15" x14ac:dyDescent="0.25">
      <c r="A18" s="58" t="s">
        <v>527</v>
      </c>
      <c r="B18" s="118"/>
      <c r="C18" s="59"/>
      <c r="D18" s="59"/>
      <c r="E18" s="59"/>
      <c r="F18" s="59"/>
    </row>
    <row r="19" spans="1:6" ht="15" x14ac:dyDescent="0.25">
      <c r="A19" s="58" t="s">
        <v>528</v>
      </c>
      <c r="B19" s="59"/>
      <c r="C19" s="59"/>
      <c r="D19" s="59"/>
      <c r="E19" s="59"/>
      <c r="F19" s="59"/>
    </row>
    <row r="20" spans="1:6" ht="30" x14ac:dyDescent="0.25">
      <c r="A20" s="58" t="s">
        <v>529</v>
      </c>
      <c r="B20" s="119"/>
      <c r="C20" s="119"/>
      <c r="D20" s="119"/>
      <c r="E20" s="119"/>
      <c r="F20" s="119"/>
    </row>
    <row r="21" spans="1:6" ht="30" x14ac:dyDescent="0.25">
      <c r="A21" s="58" t="s">
        <v>530</v>
      </c>
      <c r="B21" s="119"/>
      <c r="C21" s="119"/>
      <c r="D21" s="119"/>
      <c r="E21" s="119"/>
      <c r="F21" s="119"/>
    </row>
    <row r="22" spans="1:6" ht="30" x14ac:dyDescent="0.25">
      <c r="A22" s="58" t="s">
        <v>531</v>
      </c>
      <c r="B22" s="119"/>
      <c r="C22" s="119"/>
      <c r="D22" s="119"/>
      <c r="E22" s="119"/>
      <c r="F22" s="119"/>
    </row>
    <row r="23" spans="1:6" ht="15" x14ac:dyDescent="0.25">
      <c r="A23" s="58" t="s">
        <v>532</v>
      </c>
      <c r="B23" s="119"/>
      <c r="C23" s="119"/>
      <c r="D23" s="119"/>
      <c r="E23" s="119"/>
      <c r="F23" s="119"/>
    </row>
    <row r="24" spans="1:6" ht="15" x14ac:dyDescent="0.25">
      <c r="A24" s="58" t="s">
        <v>533</v>
      </c>
      <c r="B24" s="120"/>
      <c r="C24" s="59"/>
      <c r="D24" s="59"/>
      <c r="E24" s="59"/>
      <c r="F24" s="59"/>
    </row>
    <row r="25" spans="1:6" ht="15" x14ac:dyDescent="0.25">
      <c r="A25" s="58" t="s">
        <v>534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535</v>
      </c>
      <c r="B27" s="44"/>
      <c r="C27" s="44"/>
      <c r="D27" s="44"/>
      <c r="E27" s="44"/>
      <c r="F27" s="44"/>
    </row>
    <row r="28" spans="1:6" ht="15" x14ac:dyDescent="0.25">
      <c r="A28" s="58" t="s">
        <v>536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537</v>
      </c>
      <c r="B30" s="44"/>
      <c r="C30" s="44"/>
      <c r="D30" s="44"/>
      <c r="E30" s="44"/>
      <c r="F30" s="44"/>
    </row>
    <row r="31" spans="1:6" ht="15" x14ac:dyDescent="0.25">
      <c r="A31" s="58" t="s">
        <v>522</v>
      </c>
      <c r="B31" s="59"/>
      <c r="C31" s="59"/>
      <c r="D31" s="59"/>
      <c r="E31" s="59"/>
      <c r="F31" s="59"/>
    </row>
    <row r="32" spans="1:6" ht="15" x14ac:dyDescent="0.25">
      <c r="A32" s="58" t="s">
        <v>526</v>
      </c>
      <c r="B32" s="59"/>
      <c r="C32" s="59"/>
      <c r="D32" s="59"/>
      <c r="E32" s="59"/>
      <c r="F32" s="59"/>
    </row>
    <row r="33" spans="1:6" ht="15" x14ac:dyDescent="0.25">
      <c r="A33" s="58" t="s">
        <v>538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539</v>
      </c>
      <c r="B35" s="44"/>
      <c r="C35" s="44"/>
      <c r="D35" s="44"/>
      <c r="E35" s="44"/>
      <c r="F35" s="44"/>
    </row>
    <row r="36" spans="1:6" ht="15" x14ac:dyDescent="0.25">
      <c r="A36" s="58" t="s">
        <v>540</v>
      </c>
      <c r="B36" s="59"/>
      <c r="C36" s="59"/>
      <c r="D36" s="59"/>
      <c r="E36" s="59"/>
      <c r="F36" s="59"/>
    </row>
    <row r="37" spans="1:6" ht="15" x14ac:dyDescent="0.25">
      <c r="A37" s="58" t="s">
        <v>541</v>
      </c>
      <c r="B37" s="59"/>
      <c r="C37" s="59"/>
      <c r="D37" s="59"/>
      <c r="E37" s="59"/>
      <c r="F37" s="59"/>
    </row>
    <row r="38" spans="1:6" ht="15" x14ac:dyDescent="0.25">
      <c r="A38" s="58" t="s">
        <v>542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543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544</v>
      </c>
      <c r="B42" s="44"/>
      <c r="C42" s="44"/>
      <c r="D42" s="44"/>
      <c r="E42" s="44"/>
      <c r="F42" s="44"/>
    </row>
    <row r="43" spans="1:6" ht="15" x14ac:dyDescent="0.25">
      <c r="A43" s="58" t="s">
        <v>545</v>
      </c>
      <c r="B43" s="59"/>
      <c r="C43" s="59"/>
      <c r="D43" s="59"/>
      <c r="E43" s="59"/>
      <c r="F43" s="59"/>
    </row>
    <row r="44" spans="1:6" ht="15" x14ac:dyDescent="0.25">
      <c r="A44" s="58" t="s">
        <v>546</v>
      </c>
      <c r="B44" s="59"/>
      <c r="C44" s="59"/>
      <c r="D44" s="59"/>
      <c r="E44" s="59"/>
      <c r="F44" s="59"/>
    </row>
    <row r="45" spans="1:6" ht="15" x14ac:dyDescent="0.25">
      <c r="A45" s="58" t="s">
        <v>547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548</v>
      </c>
      <c r="B47" s="44"/>
      <c r="C47" s="44"/>
      <c r="D47" s="44"/>
      <c r="E47" s="44"/>
      <c r="F47" s="44"/>
    </row>
    <row r="48" spans="1:6" ht="15" x14ac:dyDescent="0.25">
      <c r="A48" s="58" t="s">
        <v>546</v>
      </c>
      <c r="B48" s="119"/>
      <c r="C48" s="119"/>
      <c r="D48" s="119"/>
      <c r="E48" s="119"/>
      <c r="F48" s="119"/>
    </row>
    <row r="49" spans="1:6" ht="15" x14ac:dyDescent="0.25">
      <c r="A49" s="58" t="s">
        <v>547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549</v>
      </c>
      <c r="B51" s="44"/>
      <c r="C51" s="44"/>
      <c r="D51" s="44"/>
      <c r="E51" s="44"/>
      <c r="F51" s="44"/>
    </row>
    <row r="52" spans="1:6" ht="15" x14ac:dyDescent="0.25">
      <c r="A52" s="58" t="s">
        <v>546</v>
      </c>
      <c r="B52" s="59"/>
      <c r="C52" s="59"/>
      <c r="D52" s="59"/>
      <c r="E52" s="59"/>
      <c r="F52" s="59"/>
    </row>
    <row r="53" spans="1:6" ht="15" x14ac:dyDescent="0.25">
      <c r="A53" s="58" t="s">
        <v>547</v>
      </c>
      <c r="B53" s="59"/>
      <c r="C53" s="59"/>
      <c r="D53" s="59"/>
      <c r="E53" s="59"/>
      <c r="F53" s="59"/>
    </row>
    <row r="54" spans="1:6" ht="15" x14ac:dyDescent="0.25">
      <c r="A54" s="58" t="s">
        <v>550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551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546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547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552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553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554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555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556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557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2" zoomScale="75" zoomScaleNormal="75" workbookViewId="0">
      <selection activeCell="D91" sqref="D9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3" t="s">
        <v>122</v>
      </c>
      <c r="B1" s="184"/>
      <c r="C1" s="184"/>
      <c r="D1" s="184"/>
      <c r="E1" s="184"/>
      <c r="F1" s="184"/>
      <c r="G1" s="184"/>
      <c r="H1" s="185"/>
    </row>
    <row r="2" spans="1:8" x14ac:dyDescent="0.25">
      <c r="A2" s="106" t="str">
        <f>'Formato 1'!A2</f>
        <v>Poder Legislativo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2023 y al 31 de Diciembre de 2024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140</v>
      </c>
      <c r="B18" s="4">
        <v>85671989.909999996</v>
      </c>
      <c r="C18" s="104"/>
      <c r="D18" s="104"/>
      <c r="E18" s="104"/>
      <c r="F18" s="4">
        <v>51007806.810000002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141</v>
      </c>
      <c r="B20" s="4">
        <f t="shared" ref="B20:H20" si="3">B8+B18</f>
        <v>85671989.909999996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51007806.810000002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150</v>
      </c>
      <c r="B31" s="99"/>
      <c r="C31" s="99"/>
      <c r="D31" s="99"/>
      <c r="E31" s="99"/>
      <c r="F31" s="99"/>
      <c r="G31" s="99"/>
      <c r="H31" s="99"/>
    </row>
    <row r="32" spans="1:8" x14ac:dyDescent="0.25">
      <c r="A32" s="60"/>
    </row>
    <row r="33" spans="1:8" ht="14.45" customHeight="1" x14ac:dyDescent="0.25">
      <c r="A33" s="186" t="s">
        <v>151</v>
      </c>
      <c r="B33" s="186"/>
      <c r="C33" s="186"/>
      <c r="D33" s="186"/>
      <c r="E33" s="186"/>
      <c r="F33" s="186"/>
      <c r="G33" s="186"/>
      <c r="H33" s="186"/>
    </row>
    <row r="34" spans="1:8" ht="14.45" customHeight="1" x14ac:dyDescent="0.25">
      <c r="A34" s="186"/>
      <c r="B34" s="186"/>
      <c r="C34" s="186"/>
      <c r="D34" s="186"/>
      <c r="E34" s="186"/>
      <c r="F34" s="186"/>
      <c r="G34" s="186"/>
      <c r="H34" s="186"/>
    </row>
    <row r="35" spans="1:8" ht="14.45" customHeight="1" x14ac:dyDescent="0.25">
      <c r="A35" s="186"/>
      <c r="B35" s="186"/>
      <c r="C35" s="186"/>
      <c r="D35" s="186"/>
      <c r="E35" s="186"/>
      <c r="F35" s="186"/>
      <c r="G35" s="186"/>
      <c r="H35" s="186"/>
    </row>
    <row r="36" spans="1:8" ht="14.45" customHeight="1" x14ac:dyDescent="0.25">
      <c r="A36" s="186"/>
      <c r="B36" s="186"/>
      <c r="C36" s="186"/>
      <c r="D36" s="186"/>
      <c r="E36" s="186"/>
      <c r="F36" s="186"/>
      <c r="G36" s="186"/>
      <c r="H36" s="186"/>
    </row>
    <row r="37" spans="1:8" ht="14.45" customHeight="1" x14ac:dyDescent="0.25">
      <c r="A37" s="186"/>
      <c r="B37" s="186"/>
      <c r="C37" s="186"/>
      <c r="D37" s="186"/>
      <c r="E37" s="186"/>
      <c r="F37" s="186"/>
      <c r="G37" s="186"/>
      <c r="H37" s="186"/>
    </row>
    <row r="38" spans="1:8" x14ac:dyDescent="0.25">
      <c r="A38" s="60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D91" sqref="D9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0" width="24.42578125" customWidth="1"/>
    <col min="11" max="11" width="26.5703125" customWidth="1"/>
    <col min="12" max="12" width="4.28515625" customWidth="1"/>
  </cols>
  <sheetData>
    <row r="1" spans="1:11" ht="40.9" customHeight="1" x14ac:dyDescent="0.25">
      <c r="A1" s="183" t="s">
        <v>162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</row>
    <row r="2" spans="1:11" x14ac:dyDescent="0.25">
      <c r="A2" s="106" t="str">
        <f>'Formato 1'!A2</f>
        <v>Poder Legislativo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632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4.2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657</v>
      </c>
      <c r="J6" s="1" t="s">
        <v>658</v>
      </c>
      <c r="K6" s="1" t="s">
        <v>659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115" zoomScaleNormal="115" workbookViewId="0">
      <selection activeCell="D91" sqref="D9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3" t="s">
        <v>183</v>
      </c>
      <c r="B1" s="184"/>
      <c r="C1" s="184"/>
      <c r="D1" s="185"/>
    </row>
    <row r="2" spans="1:4" x14ac:dyDescent="0.25">
      <c r="A2" s="106" t="str">
        <f>'Formato 1'!A2</f>
        <v>Poder Legislativo del Estado de Guanajuato (a)</v>
      </c>
      <c r="B2" s="107"/>
      <c r="C2" s="107"/>
      <c r="D2" s="108"/>
    </row>
    <row r="3" spans="1:4" x14ac:dyDescent="0.25">
      <c r="A3" s="109" t="s">
        <v>184</v>
      </c>
      <c r="B3" s="110"/>
      <c r="C3" s="110"/>
      <c r="D3" s="111"/>
    </row>
    <row r="4" spans="1:4" x14ac:dyDescent="0.25">
      <c r="A4" s="109" t="str">
        <f>'Formato 3'!A4</f>
        <v>Del 1 de Enero al 31 de Diciembre de 2024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731985912</v>
      </c>
      <c r="C8" s="14">
        <f>SUM(C9:C11)</f>
        <v>733778419.37</v>
      </c>
      <c r="D8" s="14">
        <f>SUM(D9:D11)</f>
        <v>733778419.37</v>
      </c>
    </row>
    <row r="9" spans="1:4" x14ac:dyDescent="0.25">
      <c r="A9" s="57" t="s">
        <v>189</v>
      </c>
      <c r="B9" s="90">
        <v>731985912</v>
      </c>
      <c r="C9" s="90">
        <v>733778419.37</v>
      </c>
      <c r="D9" s="90">
        <v>733778419.37</v>
      </c>
    </row>
    <row r="10" spans="1:4" x14ac:dyDescent="0.25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191</v>
      </c>
      <c r="B11" s="90">
        <v>0</v>
      </c>
      <c r="C11" s="90">
        <v>0</v>
      </c>
      <c r="D11" s="90"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192</v>
      </c>
      <c r="B13" s="14">
        <f>B14+B15</f>
        <v>731985912</v>
      </c>
      <c r="C13" s="14">
        <f>C14+C15</f>
        <v>748376466.35000002</v>
      </c>
      <c r="D13" s="14">
        <f>D14+D15</f>
        <v>733396864.20000005</v>
      </c>
    </row>
    <row r="14" spans="1:4" x14ac:dyDescent="0.25">
      <c r="A14" s="57" t="s">
        <v>193</v>
      </c>
      <c r="B14" s="90">
        <v>731985912</v>
      </c>
      <c r="C14" s="90">
        <v>748376466.35000002</v>
      </c>
      <c r="D14" s="90">
        <v>733396864.20000005</v>
      </c>
    </row>
    <row r="15" spans="1:4" x14ac:dyDescent="0.25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195</v>
      </c>
      <c r="B17" s="15">
        <v>0</v>
      </c>
      <c r="C17" s="14">
        <f>C18+C19</f>
        <v>26381791.940000001</v>
      </c>
      <c r="D17" s="14">
        <f>D18+D19</f>
        <v>26110462.199999999</v>
      </c>
    </row>
    <row r="18" spans="1:4" x14ac:dyDescent="0.25">
      <c r="A18" s="57" t="s">
        <v>196</v>
      </c>
      <c r="B18" s="16">
        <v>0</v>
      </c>
      <c r="C18" s="46">
        <v>26381791.940000001</v>
      </c>
      <c r="D18" s="46">
        <v>26110462.199999999</v>
      </c>
    </row>
    <row r="19" spans="1:4" x14ac:dyDescent="0.25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198</v>
      </c>
      <c r="B21" s="14">
        <f>B8-B13+B17</f>
        <v>0</v>
      </c>
      <c r="C21" s="14">
        <f>C8-C13+C17</f>
        <v>11783744.959999982</v>
      </c>
      <c r="D21" s="14">
        <f>D8-D13+D17</f>
        <v>26492017.369999956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199</v>
      </c>
      <c r="B23" s="14">
        <f>B21-B11</f>
        <v>0</v>
      </c>
      <c r="C23" s="14">
        <f>C21-C11</f>
        <v>11783744.959999982</v>
      </c>
      <c r="D23" s="14">
        <f>D21-D11</f>
        <v>26492017.369999956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-14598046.980000019</v>
      </c>
      <c r="D25" s="14">
        <f>D23-D17</f>
        <v>381555.16999995708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-14598046.980000019</v>
      </c>
      <c r="D33" s="4">
        <f>D25+D29</f>
        <v>381555.16999995708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1" t="s">
        <v>216</v>
      </c>
      <c r="B48" s="92">
        <f>B9</f>
        <v>731985912</v>
      </c>
      <c r="C48" s="92">
        <f>C9</f>
        <v>733778419.37</v>
      </c>
      <c r="D48" s="92">
        <f>D9</f>
        <v>733778419.37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193</v>
      </c>
      <c r="B53" s="46">
        <f>B14</f>
        <v>731985912</v>
      </c>
      <c r="C53" s="46">
        <f>C14</f>
        <v>748376466.35000002</v>
      </c>
      <c r="D53" s="46">
        <f>D14</f>
        <v>733396864.20000005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196</v>
      </c>
      <c r="B55" s="22">
        <v>0</v>
      </c>
      <c r="C55" s="46">
        <f>C18</f>
        <v>26381791.940000001</v>
      </c>
      <c r="D55" s="46">
        <f>D18</f>
        <v>26110462.199999999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218</v>
      </c>
      <c r="B57" s="4">
        <f>B48+B49-B53+B55</f>
        <v>0</v>
      </c>
      <c r="C57" s="4">
        <f>C48+C49-C53+C55</f>
        <v>11783744.959999982</v>
      </c>
      <c r="D57" s="4">
        <f>D48+D49-D53+D55</f>
        <v>26492017.369999956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11783744.959999982</v>
      </c>
      <c r="D59" s="4">
        <f>D57-D49</f>
        <v>26492017.369999956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6 B63:D74 B12:D13 B16:D17 B19:D25 B18 B58:D59 B57 D5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abSelected="1" zoomScale="75" zoomScaleNormal="75" workbookViewId="0">
      <selection activeCell="B70" sqref="B70:G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3" t="s">
        <v>224</v>
      </c>
      <c r="B1" s="184"/>
      <c r="C1" s="184"/>
      <c r="D1" s="184"/>
      <c r="E1" s="184"/>
      <c r="F1" s="184"/>
      <c r="G1" s="185"/>
    </row>
    <row r="2" spans="1:7" x14ac:dyDescent="0.25">
      <c r="A2" s="106" t="str">
        <f>'Formato 1'!A2</f>
        <v>Poder Legislativo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225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31 de Diciembre de 2024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87" t="s">
        <v>226</v>
      </c>
      <c r="B6" s="189" t="s">
        <v>227</v>
      </c>
      <c r="C6" s="189"/>
      <c r="D6" s="189"/>
      <c r="E6" s="189"/>
      <c r="F6" s="189"/>
      <c r="G6" s="189" t="s">
        <v>228</v>
      </c>
    </row>
    <row r="7" spans="1:7" ht="30" x14ac:dyDescent="0.25">
      <c r="A7" s="188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89"/>
    </row>
    <row r="8" spans="1:7" x14ac:dyDescent="0.25">
      <c r="A8" s="26" t="s">
        <v>233</v>
      </c>
      <c r="B8" s="87"/>
      <c r="C8" s="87"/>
      <c r="D8" s="87"/>
      <c r="E8" s="87"/>
      <c r="F8" s="87"/>
      <c r="G8" s="87"/>
    </row>
    <row r="9" spans="1:7" x14ac:dyDescent="0.25">
      <c r="A9" s="57" t="s">
        <v>234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 x14ac:dyDescent="0.25">
      <c r="A10" s="57" t="s">
        <v>235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x14ac:dyDescent="0.25">
      <c r="A11" s="57" t="s">
        <v>236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57" t="s">
        <v>237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57" t="s">
        <v>238</v>
      </c>
      <c r="B13" s="46">
        <v>10517584</v>
      </c>
      <c r="C13" s="46">
        <v>1334354.73</v>
      </c>
      <c r="D13" s="46">
        <v>11851938.73</v>
      </c>
      <c r="E13" s="46">
        <v>11851938.73</v>
      </c>
      <c r="F13" s="46">
        <v>11851938.73</v>
      </c>
      <c r="G13" s="46">
        <v>1334354.7300000004</v>
      </c>
    </row>
    <row r="14" spans="1:7" x14ac:dyDescent="0.25">
      <c r="A14" s="57" t="s">
        <v>239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57" t="s">
        <v>240</v>
      </c>
      <c r="B15" s="46">
        <v>1730000</v>
      </c>
      <c r="C15" s="46">
        <v>458152.64</v>
      </c>
      <c r="D15" s="46">
        <v>2188152.64</v>
      </c>
      <c r="E15" s="46">
        <v>2188152.64</v>
      </c>
      <c r="F15" s="46">
        <v>2188152.64</v>
      </c>
      <c r="G15" s="46">
        <v>458152.64000000013</v>
      </c>
    </row>
    <row r="16" spans="1:7" x14ac:dyDescent="0.25">
      <c r="A16" s="88" t="s">
        <v>241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76" t="s">
        <v>242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76" t="s">
        <v>243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76" t="s">
        <v>244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0" spans="1:7" x14ac:dyDescent="0.25">
      <c r="A20" s="76" t="s">
        <v>245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76" t="s">
        <v>246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5">
      <c r="A22" s="76" t="s">
        <v>247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76" t="s">
        <v>248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76" t="s">
        <v>249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76" t="s">
        <v>250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76" t="s">
        <v>251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76" t="s">
        <v>252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7" x14ac:dyDescent="0.25">
      <c r="A28" s="57" t="s">
        <v>253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25">
      <c r="A29" s="76" t="s">
        <v>254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76" t="s">
        <v>255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25">
      <c r="A31" s="76" t="s">
        <v>256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25">
      <c r="A32" s="76" t="s">
        <v>257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45" customHeight="1" x14ac:dyDescent="0.25">
      <c r="A33" s="76" t="s">
        <v>258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45" customHeight="1" x14ac:dyDescent="0.25">
      <c r="A34" s="57" t="s">
        <v>259</v>
      </c>
      <c r="B34" s="46">
        <v>719738328</v>
      </c>
      <c r="C34" s="46">
        <v>0</v>
      </c>
      <c r="D34" s="46">
        <v>719738328</v>
      </c>
      <c r="E34" s="46">
        <v>719738328</v>
      </c>
      <c r="F34" s="46">
        <v>719738328</v>
      </c>
      <c r="G34" s="46">
        <v>0</v>
      </c>
    </row>
    <row r="35" spans="1:7" ht="14.45" customHeight="1" x14ac:dyDescent="0.25">
      <c r="A35" s="57" t="s">
        <v>260</v>
      </c>
      <c r="B35" s="46">
        <f t="shared" ref="B35:G35" si="0">B36</f>
        <v>0</v>
      </c>
      <c r="C35" s="46">
        <f t="shared" si="0"/>
        <v>0</v>
      </c>
      <c r="D35" s="46">
        <f t="shared" si="0"/>
        <v>0</v>
      </c>
      <c r="E35" s="46">
        <f t="shared" si="0"/>
        <v>0</v>
      </c>
      <c r="F35" s="46">
        <f t="shared" si="0"/>
        <v>0</v>
      </c>
      <c r="G35" s="46">
        <f t="shared" si="0"/>
        <v>0</v>
      </c>
    </row>
    <row r="36" spans="1:7" ht="14.45" customHeight="1" x14ac:dyDescent="0.25">
      <c r="A36" s="76" t="s">
        <v>261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262</v>
      </c>
      <c r="B37" s="46">
        <f t="shared" ref="B37:G37" si="1">B38+B39</f>
        <v>0</v>
      </c>
      <c r="C37" s="46">
        <f t="shared" si="1"/>
        <v>0</v>
      </c>
      <c r="D37" s="46">
        <f t="shared" si="1"/>
        <v>0</v>
      </c>
      <c r="E37" s="46">
        <f t="shared" si="1"/>
        <v>0</v>
      </c>
      <c r="F37" s="46">
        <f t="shared" si="1"/>
        <v>0</v>
      </c>
      <c r="G37" s="46">
        <f t="shared" si="1"/>
        <v>0</v>
      </c>
    </row>
    <row r="38" spans="1:7" x14ac:dyDescent="0.25">
      <c r="A38" s="76" t="s">
        <v>263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264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265</v>
      </c>
      <c r="B41" s="4">
        <f t="shared" ref="B41:G41" si="2">SUM(B9,B10,B11,B12,B13,B14,B15,B16,B28,B34,B35,B37)</f>
        <v>731985912</v>
      </c>
      <c r="C41" s="4">
        <f t="shared" si="2"/>
        <v>1792507.37</v>
      </c>
      <c r="D41" s="4">
        <f t="shared" si="2"/>
        <v>733778419.37</v>
      </c>
      <c r="E41" s="4">
        <f>SUM(E9,E10,E11,E12,E13,E14,E15,E16,E28,E34,E35,E37)</f>
        <v>733778419.37</v>
      </c>
      <c r="F41" s="4">
        <f t="shared" si="2"/>
        <v>733778419.37</v>
      </c>
      <c r="G41" s="4">
        <f t="shared" si="2"/>
        <v>1792507.3700000006</v>
      </c>
    </row>
    <row r="42" spans="1:7" x14ac:dyDescent="0.25">
      <c r="A42" s="3" t="s">
        <v>266</v>
      </c>
      <c r="B42" s="89"/>
      <c r="C42" s="89"/>
      <c r="D42" s="89"/>
      <c r="E42" s="89"/>
      <c r="F42" s="89"/>
      <c r="G42" s="4">
        <f>IF(G41&gt;0,G41,0)</f>
        <v>1792507.3700000006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267</v>
      </c>
      <c r="B44" s="48"/>
      <c r="C44" s="48"/>
      <c r="D44" s="48"/>
      <c r="E44" s="48"/>
      <c r="F44" s="48"/>
      <c r="G44" s="48"/>
    </row>
    <row r="45" spans="1:7" x14ac:dyDescent="0.25">
      <c r="A45" s="57" t="s">
        <v>268</v>
      </c>
      <c r="B45" s="46">
        <f t="shared" ref="B45:G45" si="3">SUM(B46:B53)</f>
        <v>0</v>
      </c>
      <c r="C45" s="46">
        <f t="shared" si="3"/>
        <v>0</v>
      </c>
      <c r="D45" s="46">
        <f t="shared" si="3"/>
        <v>0</v>
      </c>
      <c r="E45" s="46">
        <f t="shared" si="3"/>
        <v>0</v>
      </c>
      <c r="F45" s="46">
        <f t="shared" si="3"/>
        <v>0</v>
      </c>
      <c r="G45" s="46">
        <f t="shared" si="3"/>
        <v>0</v>
      </c>
    </row>
    <row r="46" spans="1:7" x14ac:dyDescent="0.25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4">F47-B47</f>
        <v>0</v>
      </c>
    </row>
    <row r="48" spans="1:7" x14ac:dyDescent="0.25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4"/>
        <v>0</v>
      </c>
    </row>
    <row r="49" spans="1:7" ht="30" x14ac:dyDescent="0.25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4"/>
        <v>0</v>
      </c>
    </row>
    <row r="50" spans="1:7" x14ac:dyDescent="0.25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4"/>
        <v>0</v>
      </c>
    </row>
    <row r="51" spans="1:7" x14ac:dyDescent="0.25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4"/>
        <v>0</v>
      </c>
    </row>
    <row r="52" spans="1:7" ht="30" x14ac:dyDescent="0.25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4"/>
        <v>0</v>
      </c>
    </row>
    <row r="53" spans="1:7" x14ac:dyDescent="0.25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277</v>
      </c>
      <c r="B54" s="46">
        <f t="shared" ref="B54:G54" si="5">SUM(B55:B58)</f>
        <v>0</v>
      </c>
      <c r="C54" s="46">
        <f t="shared" si="5"/>
        <v>0</v>
      </c>
      <c r="D54" s="46">
        <f t="shared" si="5"/>
        <v>0</v>
      </c>
      <c r="E54" s="46">
        <f t="shared" si="5"/>
        <v>0</v>
      </c>
      <c r="F54" s="46">
        <f t="shared" si="5"/>
        <v>0</v>
      </c>
      <c r="G54" s="46">
        <f t="shared" si="5"/>
        <v>0</v>
      </c>
    </row>
    <row r="55" spans="1:7" x14ac:dyDescent="0.25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6">F56-B56</f>
        <v>0</v>
      </c>
    </row>
    <row r="57" spans="1:7" x14ac:dyDescent="0.25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6"/>
        <v>0</v>
      </c>
    </row>
    <row r="58" spans="1:7" x14ac:dyDescent="0.25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6"/>
        <v>0</v>
      </c>
    </row>
    <row r="59" spans="1:7" x14ac:dyDescent="0.25">
      <c r="A59" s="57" t="s">
        <v>282</v>
      </c>
      <c r="B59" s="46">
        <f t="shared" ref="B59:G59" si="7">SUM(B60:B61)</f>
        <v>0</v>
      </c>
      <c r="C59" s="46">
        <f t="shared" si="7"/>
        <v>0</v>
      </c>
      <c r="D59" s="46">
        <f t="shared" si="7"/>
        <v>0</v>
      </c>
      <c r="E59" s="46">
        <f t="shared" si="7"/>
        <v>0</v>
      </c>
      <c r="F59" s="46">
        <f t="shared" si="7"/>
        <v>0</v>
      </c>
      <c r="G59" s="46">
        <f t="shared" si="7"/>
        <v>0</v>
      </c>
    </row>
    <row r="60" spans="1:7" x14ac:dyDescent="0.25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8">F61-B61</f>
        <v>0</v>
      </c>
    </row>
    <row r="62" spans="1:7" x14ac:dyDescent="0.25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8"/>
        <v>0</v>
      </c>
    </row>
    <row r="63" spans="1:7" x14ac:dyDescent="0.25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8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287</v>
      </c>
      <c r="B65" s="4">
        <f t="shared" ref="B65:G65" si="9">B45+B54+B59+B62+B63</f>
        <v>0</v>
      </c>
      <c r="C65" s="4">
        <f t="shared" si="9"/>
        <v>0</v>
      </c>
      <c r="D65" s="4">
        <f t="shared" si="9"/>
        <v>0</v>
      </c>
      <c r="E65" s="4">
        <f t="shared" si="9"/>
        <v>0</v>
      </c>
      <c r="F65" s="4">
        <f t="shared" si="9"/>
        <v>0</v>
      </c>
      <c r="G65" s="4">
        <f t="shared" si="9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288</v>
      </c>
      <c r="B67" s="4">
        <f t="shared" ref="B67:G67" si="10">B68</f>
        <v>0</v>
      </c>
      <c r="C67" s="4">
        <f t="shared" si="10"/>
        <v>29129619.960000001</v>
      </c>
      <c r="D67" s="4">
        <f t="shared" si="10"/>
        <v>29129619.960000001</v>
      </c>
      <c r="E67" s="4">
        <f t="shared" si="10"/>
        <v>0</v>
      </c>
      <c r="F67" s="4">
        <f t="shared" si="10"/>
        <v>0</v>
      </c>
      <c r="G67" s="4">
        <f t="shared" si="10"/>
        <v>0</v>
      </c>
    </row>
    <row r="68" spans="1:7" x14ac:dyDescent="0.25">
      <c r="A68" s="57" t="s">
        <v>289</v>
      </c>
      <c r="B68" s="46">
        <v>0</v>
      </c>
      <c r="C68" s="46">
        <v>29129619.960000001</v>
      </c>
      <c r="D68" s="46">
        <v>29129619.960000001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290</v>
      </c>
      <c r="B70" s="4">
        <f t="shared" ref="B70:G70" si="11">B41+B65+B67</f>
        <v>731985912</v>
      </c>
      <c r="C70" s="4">
        <f t="shared" si="11"/>
        <v>30922127.330000002</v>
      </c>
      <c r="D70" s="4">
        <f t="shared" si="11"/>
        <v>762908039.33000004</v>
      </c>
      <c r="E70" s="4">
        <f t="shared" si="11"/>
        <v>733778419.37</v>
      </c>
      <c r="F70" s="4">
        <f t="shared" si="11"/>
        <v>733778419.37</v>
      </c>
      <c r="G70" s="4">
        <f t="shared" si="11"/>
        <v>1792507.3700000006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291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294</v>
      </c>
      <c r="B75" s="4">
        <f t="shared" ref="B75:G75" si="12">B73+B74</f>
        <v>0</v>
      </c>
      <c r="C75" s="4">
        <f t="shared" si="12"/>
        <v>0</v>
      </c>
      <c r="D75" s="4">
        <f t="shared" si="12"/>
        <v>0</v>
      </c>
      <c r="E75" s="4">
        <f t="shared" si="12"/>
        <v>0</v>
      </c>
      <c r="F75" s="4">
        <f t="shared" si="12"/>
        <v>0</v>
      </c>
      <c r="G75" s="4">
        <f t="shared" si="12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0:F67 G60:G76 G55:G58 G38:G53 B35:F38 B40:F40 B39 E39:F39 B42:F58 B41:D41 F41 B69:F75 B68 E68:F68" unlockedFormula="1"/>
    <ignoredError sqref="B59:F59" formulaRange="1" unlockedFormula="1"/>
    <ignoredError sqref="G59 G54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12" zoomScale="75" zoomScaleNormal="75" workbookViewId="0">
      <selection activeCell="J154" sqref="J15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2" t="s">
        <v>295</v>
      </c>
      <c r="B1" s="184"/>
      <c r="C1" s="184"/>
      <c r="D1" s="184"/>
      <c r="E1" s="184"/>
      <c r="F1" s="184"/>
      <c r="G1" s="185"/>
    </row>
    <row r="2" spans="1:7" x14ac:dyDescent="0.25">
      <c r="A2" s="121" t="str">
        <f>'Formato 1'!A2</f>
        <v>Poder Legislativo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296</v>
      </c>
      <c r="B3" s="122"/>
      <c r="C3" s="122"/>
      <c r="D3" s="122"/>
      <c r="E3" s="122"/>
      <c r="F3" s="122"/>
      <c r="G3" s="122"/>
    </row>
    <row r="4" spans="1:7" x14ac:dyDescent="0.25">
      <c r="A4" s="122" t="s">
        <v>297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31 de Diciembre de 2024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90" t="s">
        <v>4</v>
      </c>
      <c r="B7" s="190" t="s">
        <v>298</v>
      </c>
      <c r="C7" s="190"/>
      <c r="D7" s="190"/>
      <c r="E7" s="190"/>
      <c r="F7" s="190"/>
      <c r="G7" s="191" t="s">
        <v>299</v>
      </c>
    </row>
    <row r="8" spans="1:7" ht="30" x14ac:dyDescent="0.25">
      <c r="A8" s="190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90"/>
    </row>
    <row r="9" spans="1:7" x14ac:dyDescent="0.25">
      <c r="A9" s="27" t="s">
        <v>304</v>
      </c>
      <c r="B9" s="179">
        <f>B10+B18+B189+B28+B38+B48+B58+B62+B71+B75</f>
        <v>731985912</v>
      </c>
      <c r="C9" s="179">
        <f t="shared" ref="C9:G9" si="0">C10+C18+C189+C28+C38+C48+C58+C62+C71+C75</f>
        <v>30922127.330000006</v>
      </c>
      <c r="D9" s="179">
        <f t="shared" si="0"/>
        <v>762908039.33000016</v>
      </c>
      <c r="E9" s="179">
        <f t="shared" si="0"/>
        <v>748376466.35000014</v>
      </c>
      <c r="F9" s="179">
        <f t="shared" si="0"/>
        <v>733396864.19999981</v>
      </c>
      <c r="G9" s="179">
        <f t="shared" si="0"/>
        <v>14531572.979999997</v>
      </c>
    </row>
    <row r="10" spans="1:7" x14ac:dyDescent="0.25">
      <c r="A10" s="82" t="s">
        <v>305</v>
      </c>
      <c r="B10" s="179">
        <f>SUM(B11:B17)</f>
        <v>510812483</v>
      </c>
      <c r="C10" s="179">
        <f t="shared" ref="C10:G10" si="1">SUM(C11:C17)</f>
        <v>6360271.9100000011</v>
      </c>
      <c r="D10" s="179">
        <f t="shared" si="1"/>
        <v>517172754.91000003</v>
      </c>
      <c r="E10" s="179">
        <f t="shared" si="1"/>
        <v>515481027.52000004</v>
      </c>
      <c r="F10" s="179">
        <f t="shared" si="1"/>
        <v>505921809.44</v>
      </c>
      <c r="G10" s="179">
        <f t="shared" si="1"/>
        <v>1691727.3900000006</v>
      </c>
    </row>
    <row r="11" spans="1:7" x14ac:dyDescent="0.25">
      <c r="A11" s="83" t="s">
        <v>306</v>
      </c>
      <c r="B11" s="74">
        <v>102575051</v>
      </c>
      <c r="C11" s="74">
        <v>-2955506.48</v>
      </c>
      <c r="D11" s="74">
        <f>B11+C11</f>
        <v>99619544.519999996</v>
      </c>
      <c r="E11" s="74">
        <v>99619544.519999996</v>
      </c>
      <c r="F11" s="74">
        <v>99619544.519999996</v>
      </c>
      <c r="G11" s="74">
        <f>D11-E11</f>
        <v>0</v>
      </c>
    </row>
    <row r="12" spans="1:7" x14ac:dyDescent="0.25">
      <c r="A12" s="83" t="s">
        <v>307</v>
      </c>
      <c r="B12" s="74">
        <v>27965767</v>
      </c>
      <c r="C12" s="74">
        <v>8998804.5</v>
      </c>
      <c r="D12" s="74">
        <f t="shared" ref="D12:D17" si="2">B12+C12</f>
        <v>36964571.5</v>
      </c>
      <c r="E12" s="74">
        <v>36964571.5</v>
      </c>
      <c r="F12" s="74">
        <v>36964571.5</v>
      </c>
      <c r="G12" s="74">
        <f t="shared" ref="G12:G17" si="3">D12-E12</f>
        <v>0</v>
      </c>
    </row>
    <row r="13" spans="1:7" x14ac:dyDescent="0.25">
      <c r="A13" s="83" t="s">
        <v>308</v>
      </c>
      <c r="B13" s="74">
        <v>170039207</v>
      </c>
      <c r="C13" s="74">
        <v>4430564.7300000004</v>
      </c>
      <c r="D13" s="74">
        <f t="shared" si="2"/>
        <v>174469771.72999999</v>
      </c>
      <c r="E13" s="74">
        <v>174469771.72999999</v>
      </c>
      <c r="F13" s="74">
        <v>172558424.15000001</v>
      </c>
      <c r="G13" s="74">
        <f t="shared" si="3"/>
        <v>0</v>
      </c>
    </row>
    <row r="14" spans="1:7" x14ac:dyDescent="0.25">
      <c r="A14" s="83" t="s">
        <v>309</v>
      </c>
      <c r="B14" s="74">
        <v>40304624</v>
      </c>
      <c r="C14" s="74">
        <v>-2369740.12</v>
      </c>
      <c r="D14" s="74">
        <f t="shared" si="2"/>
        <v>37934883.880000003</v>
      </c>
      <c r="E14" s="74">
        <v>36243156.490000002</v>
      </c>
      <c r="F14" s="74">
        <v>32644221.190000001</v>
      </c>
      <c r="G14" s="74">
        <f t="shared" si="3"/>
        <v>1691727.3900000006</v>
      </c>
    </row>
    <row r="15" spans="1:7" x14ac:dyDescent="0.25">
      <c r="A15" s="83" t="s">
        <v>310</v>
      </c>
      <c r="B15" s="74">
        <v>154322252</v>
      </c>
      <c r="C15" s="74">
        <v>13815595.720000001</v>
      </c>
      <c r="D15" s="74">
        <f t="shared" si="2"/>
        <v>168137847.72</v>
      </c>
      <c r="E15" s="74">
        <v>168137847.72</v>
      </c>
      <c r="F15" s="74">
        <v>164088912.52000001</v>
      </c>
      <c r="G15" s="74">
        <f t="shared" si="3"/>
        <v>0</v>
      </c>
    </row>
    <row r="16" spans="1:7" x14ac:dyDescent="0.25">
      <c r="A16" s="83" t="s">
        <v>311</v>
      </c>
      <c r="B16" s="74">
        <v>15530033</v>
      </c>
      <c r="C16" s="74">
        <v>-15530033</v>
      </c>
      <c r="D16" s="74">
        <f t="shared" si="2"/>
        <v>0</v>
      </c>
      <c r="E16" s="74">
        <v>0</v>
      </c>
      <c r="F16" s="74">
        <v>0</v>
      </c>
      <c r="G16" s="74">
        <f t="shared" si="3"/>
        <v>0</v>
      </c>
    </row>
    <row r="17" spans="1:7" x14ac:dyDescent="0.25">
      <c r="A17" s="83" t="s">
        <v>312</v>
      </c>
      <c r="B17" s="74">
        <v>75549</v>
      </c>
      <c r="C17" s="74">
        <v>-29413.439999999999</v>
      </c>
      <c r="D17" s="74">
        <f t="shared" si="2"/>
        <v>46135.56</v>
      </c>
      <c r="E17" s="74">
        <v>46135.56</v>
      </c>
      <c r="F17" s="74">
        <v>46135.56</v>
      </c>
      <c r="G17" s="74">
        <f t="shared" si="3"/>
        <v>0</v>
      </c>
    </row>
    <row r="18" spans="1:7" x14ac:dyDescent="0.25">
      <c r="A18" s="82" t="s">
        <v>313</v>
      </c>
      <c r="B18" s="179">
        <f>SUM(B19:B27)</f>
        <v>20766825</v>
      </c>
      <c r="C18" s="179">
        <f t="shared" ref="C18:G18" si="4">SUM(C19:C27)</f>
        <v>5402299.5200000005</v>
      </c>
      <c r="D18" s="179">
        <f t="shared" si="4"/>
        <v>26169124.519999996</v>
      </c>
      <c r="E18" s="179">
        <f t="shared" si="4"/>
        <v>25032751.399999999</v>
      </c>
      <c r="F18" s="179">
        <f t="shared" si="4"/>
        <v>24581060.749999996</v>
      </c>
      <c r="G18" s="179">
        <f t="shared" si="4"/>
        <v>1136373.1199999999</v>
      </c>
    </row>
    <row r="19" spans="1:7" x14ac:dyDescent="0.25">
      <c r="A19" s="83" t="s">
        <v>314</v>
      </c>
      <c r="B19" s="74">
        <v>4703416</v>
      </c>
      <c r="C19" s="74">
        <v>-157782.70000000001</v>
      </c>
      <c r="D19" s="74">
        <f t="shared" ref="D19:D27" si="5">B19+C19</f>
        <v>4545633.3</v>
      </c>
      <c r="E19" s="74">
        <v>4291732.5</v>
      </c>
      <c r="F19" s="74">
        <v>4287295.5</v>
      </c>
      <c r="G19" s="74">
        <f t="shared" ref="G19:G27" si="6">D19-E19</f>
        <v>253900.79999999981</v>
      </c>
    </row>
    <row r="20" spans="1:7" x14ac:dyDescent="0.25">
      <c r="A20" s="83" t="s">
        <v>315</v>
      </c>
      <c r="B20" s="74">
        <v>7355296</v>
      </c>
      <c r="C20" s="74">
        <v>3527868.08</v>
      </c>
      <c r="D20" s="74">
        <f t="shared" si="5"/>
        <v>10883164.08</v>
      </c>
      <c r="E20" s="74">
        <v>10883164.08</v>
      </c>
      <c r="F20" s="74">
        <v>10815582.939999999</v>
      </c>
      <c r="G20" s="74">
        <f t="shared" si="6"/>
        <v>0</v>
      </c>
    </row>
    <row r="21" spans="1:7" x14ac:dyDescent="0.25">
      <c r="A21" s="83" t="s">
        <v>316</v>
      </c>
      <c r="B21" s="74">
        <v>0</v>
      </c>
      <c r="C21" s="74">
        <v>0</v>
      </c>
      <c r="D21" s="74">
        <f t="shared" si="5"/>
        <v>0</v>
      </c>
      <c r="E21" s="74">
        <v>0</v>
      </c>
      <c r="F21" s="74">
        <v>0</v>
      </c>
      <c r="G21" s="74">
        <f t="shared" si="6"/>
        <v>0</v>
      </c>
    </row>
    <row r="22" spans="1:7" x14ac:dyDescent="0.25">
      <c r="A22" s="83" t="s">
        <v>317</v>
      </c>
      <c r="B22" s="74">
        <v>935081</v>
      </c>
      <c r="C22" s="74">
        <v>480811.45</v>
      </c>
      <c r="D22" s="74">
        <f t="shared" si="5"/>
        <v>1415892.45</v>
      </c>
      <c r="E22" s="74">
        <v>1415892.45</v>
      </c>
      <c r="F22" s="74">
        <v>1415370.45</v>
      </c>
      <c r="G22" s="74">
        <f t="shared" si="6"/>
        <v>0</v>
      </c>
    </row>
    <row r="23" spans="1:7" x14ac:dyDescent="0.25">
      <c r="A23" s="83" t="s">
        <v>318</v>
      </c>
      <c r="B23" s="74">
        <v>394570</v>
      </c>
      <c r="C23" s="74">
        <v>-161047.41</v>
      </c>
      <c r="D23" s="74">
        <f t="shared" si="5"/>
        <v>233522.59</v>
      </c>
      <c r="E23" s="74">
        <v>233522.59</v>
      </c>
      <c r="F23" s="74">
        <v>233522.59</v>
      </c>
      <c r="G23" s="74">
        <f t="shared" si="6"/>
        <v>0</v>
      </c>
    </row>
    <row r="24" spans="1:7" x14ac:dyDescent="0.25">
      <c r="A24" s="83" t="s">
        <v>319</v>
      </c>
      <c r="B24" s="74">
        <v>3946292</v>
      </c>
      <c r="C24" s="74">
        <v>-377975.21</v>
      </c>
      <c r="D24" s="74">
        <f t="shared" si="5"/>
        <v>3568316.79</v>
      </c>
      <c r="E24" s="74">
        <v>3568316.79</v>
      </c>
      <c r="F24" s="74">
        <v>3491926.28</v>
      </c>
      <c r="G24" s="74">
        <f t="shared" si="6"/>
        <v>0</v>
      </c>
    </row>
    <row r="25" spans="1:7" x14ac:dyDescent="0.25">
      <c r="A25" s="83" t="s">
        <v>320</v>
      </c>
      <c r="B25" s="74">
        <v>1046117</v>
      </c>
      <c r="C25" s="74">
        <v>1916064.16</v>
      </c>
      <c r="D25" s="74">
        <f t="shared" si="5"/>
        <v>2962181.16</v>
      </c>
      <c r="E25" s="74">
        <v>2079708.84</v>
      </c>
      <c r="F25" s="74">
        <v>1776948.84</v>
      </c>
      <c r="G25" s="74">
        <f t="shared" si="6"/>
        <v>882472.32000000007</v>
      </c>
    </row>
    <row r="26" spans="1:7" x14ac:dyDescent="0.25">
      <c r="A26" s="83" t="s">
        <v>321</v>
      </c>
      <c r="B26" s="74">
        <v>0</v>
      </c>
      <c r="C26" s="74">
        <v>0</v>
      </c>
      <c r="D26" s="74">
        <f t="shared" si="5"/>
        <v>0</v>
      </c>
      <c r="E26" s="74">
        <v>0</v>
      </c>
      <c r="F26" s="74">
        <v>0</v>
      </c>
      <c r="G26" s="74">
        <f t="shared" si="6"/>
        <v>0</v>
      </c>
    </row>
    <row r="27" spans="1:7" x14ac:dyDescent="0.25">
      <c r="A27" s="83" t="s">
        <v>322</v>
      </c>
      <c r="B27" s="74">
        <v>2386053</v>
      </c>
      <c r="C27" s="74">
        <v>174361.15</v>
      </c>
      <c r="D27" s="74">
        <f t="shared" si="5"/>
        <v>2560414.15</v>
      </c>
      <c r="E27" s="74">
        <v>2560414.15</v>
      </c>
      <c r="F27" s="74">
        <v>2560414.15</v>
      </c>
      <c r="G27" s="74">
        <f t="shared" si="6"/>
        <v>0</v>
      </c>
    </row>
    <row r="28" spans="1:7" x14ac:dyDescent="0.25">
      <c r="A28" s="82" t="s">
        <v>323</v>
      </c>
      <c r="B28" s="179">
        <f>SUM(B29:B37)</f>
        <v>152906297</v>
      </c>
      <c r="C28" s="179">
        <f t="shared" ref="C28:G28" si="7">SUM(C29:C37)</f>
        <v>-4343555.8</v>
      </c>
      <c r="D28" s="179">
        <f t="shared" si="7"/>
        <v>148562741.19999999</v>
      </c>
      <c r="E28" s="179">
        <f t="shared" si="7"/>
        <v>146348908.47999999</v>
      </c>
      <c r="F28" s="179">
        <f t="shared" si="7"/>
        <v>142452677.46000001</v>
      </c>
      <c r="G28" s="179">
        <f t="shared" si="7"/>
        <v>2213832.7199999951</v>
      </c>
    </row>
    <row r="29" spans="1:7" x14ac:dyDescent="0.25">
      <c r="A29" s="83" t="s">
        <v>324</v>
      </c>
      <c r="B29" s="74">
        <v>7904772</v>
      </c>
      <c r="C29" s="74">
        <v>926609.28</v>
      </c>
      <c r="D29" s="74">
        <f t="shared" ref="D29:D82" si="8">B29+C29</f>
        <v>8831381.2799999993</v>
      </c>
      <c r="E29" s="74">
        <v>8831381.2799999993</v>
      </c>
      <c r="F29" s="74">
        <v>8480519.3200000003</v>
      </c>
      <c r="G29" s="74">
        <f t="shared" ref="G29:G37" si="9">D29-E29</f>
        <v>0</v>
      </c>
    </row>
    <row r="30" spans="1:7" x14ac:dyDescent="0.25">
      <c r="A30" s="83" t="s">
        <v>325</v>
      </c>
      <c r="B30" s="74">
        <v>9205411</v>
      </c>
      <c r="C30" s="74">
        <v>-1644960.56</v>
      </c>
      <c r="D30" s="74">
        <f t="shared" si="8"/>
        <v>7560450.4399999995</v>
      </c>
      <c r="E30" s="74">
        <v>7560450.4400000004</v>
      </c>
      <c r="F30" s="74">
        <v>4483032.49</v>
      </c>
      <c r="G30" s="74">
        <f t="shared" si="9"/>
        <v>0</v>
      </c>
    </row>
    <row r="31" spans="1:7" x14ac:dyDescent="0.25">
      <c r="A31" s="83" t="s">
        <v>326</v>
      </c>
      <c r="B31" s="74">
        <v>24200167</v>
      </c>
      <c r="C31" s="74">
        <v>-2473495.5299999998</v>
      </c>
      <c r="D31" s="74">
        <f t="shared" si="8"/>
        <v>21726671.469999999</v>
      </c>
      <c r="E31" s="74">
        <v>21576671.469999999</v>
      </c>
      <c r="F31" s="74">
        <v>21576671.469999999</v>
      </c>
      <c r="G31" s="74">
        <f t="shared" si="9"/>
        <v>150000</v>
      </c>
    </row>
    <row r="32" spans="1:7" x14ac:dyDescent="0.25">
      <c r="A32" s="83" t="s">
        <v>327</v>
      </c>
      <c r="B32" s="74">
        <v>1380987</v>
      </c>
      <c r="C32" s="74">
        <v>245133.72</v>
      </c>
      <c r="D32" s="74">
        <f t="shared" si="8"/>
        <v>1626120.72</v>
      </c>
      <c r="E32" s="74">
        <v>1404884.22</v>
      </c>
      <c r="F32" s="74">
        <v>1365339.03</v>
      </c>
      <c r="G32" s="74">
        <f t="shared" si="9"/>
        <v>221236.5</v>
      </c>
    </row>
    <row r="33" spans="1:7" ht="14.45" customHeight="1" x14ac:dyDescent="0.25">
      <c r="A33" s="83" t="s">
        <v>328</v>
      </c>
      <c r="B33" s="74">
        <v>17105028</v>
      </c>
      <c r="C33" s="74">
        <v>6856742.5300000003</v>
      </c>
      <c r="D33" s="74">
        <f t="shared" si="8"/>
        <v>23961770.530000001</v>
      </c>
      <c r="E33" s="74">
        <v>22726872.91</v>
      </c>
      <c r="F33" s="74">
        <v>22412115.670000002</v>
      </c>
      <c r="G33" s="74">
        <f t="shared" si="9"/>
        <v>1234897.620000001</v>
      </c>
    </row>
    <row r="34" spans="1:7" ht="14.45" customHeight="1" x14ac:dyDescent="0.25">
      <c r="A34" s="83" t="s">
        <v>329</v>
      </c>
      <c r="B34" s="74">
        <v>16466748</v>
      </c>
      <c r="C34" s="74">
        <v>-316520.51</v>
      </c>
      <c r="D34" s="74">
        <f t="shared" si="8"/>
        <v>16150227.49</v>
      </c>
      <c r="E34" s="74">
        <v>16150227.49</v>
      </c>
      <c r="F34" s="74">
        <v>16150227.49</v>
      </c>
      <c r="G34" s="74">
        <f t="shared" si="9"/>
        <v>0</v>
      </c>
    </row>
    <row r="35" spans="1:7" ht="14.45" customHeight="1" x14ac:dyDescent="0.25">
      <c r="A35" s="83" t="s">
        <v>330</v>
      </c>
      <c r="B35" s="74">
        <v>4294389</v>
      </c>
      <c r="C35" s="74">
        <v>-1472972.62</v>
      </c>
      <c r="D35" s="74">
        <f t="shared" si="8"/>
        <v>2821416.38</v>
      </c>
      <c r="E35" s="74">
        <v>2821416.38</v>
      </c>
      <c r="F35" s="74">
        <v>2817646.38</v>
      </c>
      <c r="G35" s="74">
        <f t="shared" si="9"/>
        <v>0</v>
      </c>
    </row>
    <row r="36" spans="1:7" ht="14.45" customHeight="1" x14ac:dyDescent="0.25">
      <c r="A36" s="83" t="s">
        <v>331</v>
      </c>
      <c r="B36" s="74">
        <v>55696304</v>
      </c>
      <c r="C36" s="74">
        <v>-4227712.7</v>
      </c>
      <c r="D36" s="74">
        <f t="shared" si="8"/>
        <v>51468591.299999997</v>
      </c>
      <c r="E36" s="74">
        <v>50860892.700000003</v>
      </c>
      <c r="F36" s="74">
        <v>50751014.020000003</v>
      </c>
      <c r="G36" s="74">
        <f t="shared" si="9"/>
        <v>607698.59999999404</v>
      </c>
    </row>
    <row r="37" spans="1:7" ht="14.45" customHeight="1" x14ac:dyDescent="0.25">
      <c r="A37" s="83" t="s">
        <v>332</v>
      </c>
      <c r="B37" s="74">
        <v>16652491</v>
      </c>
      <c r="C37" s="74">
        <v>-2236379.41</v>
      </c>
      <c r="D37" s="74">
        <f t="shared" si="8"/>
        <v>14416111.59</v>
      </c>
      <c r="E37" s="74">
        <v>14416111.59</v>
      </c>
      <c r="F37" s="74">
        <v>14416111.59</v>
      </c>
      <c r="G37" s="74">
        <f t="shared" si="9"/>
        <v>0</v>
      </c>
    </row>
    <row r="38" spans="1:7" x14ac:dyDescent="0.25">
      <c r="A38" s="82" t="s">
        <v>333</v>
      </c>
      <c r="B38" s="179">
        <f>SUM(B39:B47)</f>
        <v>30867631</v>
      </c>
      <c r="C38" s="179">
        <f t="shared" ref="C38:G38" si="10">SUM(C39:C47)</f>
        <v>6771005.9400000004</v>
      </c>
      <c r="D38" s="179">
        <f t="shared" si="10"/>
        <v>37638636.939999998</v>
      </c>
      <c r="E38" s="179">
        <f t="shared" si="10"/>
        <v>37638636.939999998</v>
      </c>
      <c r="F38" s="179">
        <f t="shared" si="10"/>
        <v>37638636.939999998</v>
      </c>
      <c r="G38" s="179">
        <f t="shared" si="10"/>
        <v>0</v>
      </c>
    </row>
    <row r="39" spans="1:7" x14ac:dyDescent="0.25">
      <c r="A39" s="83" t="s">
        <v>334</v>
      </c>
      <c r="B39" s="74">
        <v>0</v>
      </c>
      <c r="C39" s="74">
        <v>0</v>
      </c>
      <c r="D39" s="74">
        <f t="shared" si="8"/>
        <v>0</v>
      </c>
      <c r="E39" s="74">
        <v>0</v>
      </c>
      <c r="F39" s="74">
        <v>0</v>
      </c>
      <c r="G39" s="74">
        <f t="shared" ref="G39:G47" si="11">D39-E39</f>
        <v>0</v>
      </c>
    </row>
    <row r="40" spans="1:7" x14ac:dyDescent="0.25">
      <c r="A40" s="83" t="s">
        <v>335</v>
      </c>
      <c r="B40" s="74">
        <v>0</v>
      </c>
      <c r="C40" s="74">
        <v>0</v>
      </c>
      <c r="D40" s="74">
        <f t="shared" si="8"/>
        <v>0</v>
      </c>
      <c r="E40" s="74">
        <v>0</v>
      </c>
      <c r="F40" s="74">
        <v>0</v>
      </c>
      <c r="G40" s="74">
        <f t="shared" si="11"/>
        <v>0</v>
      </c>
    </row>
    <row r="41" spans="1:7" x14ac:dyDescent="0.25">
      <c r="A41" s="83" t="s">
        <v>336</v>
      </c>
      <c r="B41" s="74">
        <v>0</v>
      </c>
      <c r="C41" s="74">
        <v>0</v>
      </c>
      <c r="D41" s="74">
        <f t="shared" si="8"/>
        <v>0</v>
      </c>
      <c r="E41" s="74">
        <v>0</v>
      </c>
      <c r="F41" s="74">
        <v>0</v>
      </c>
      <c r="G41" s="74">
        <f t="shared" si="11"/>
        <v>0</v>
      </c>
    </row>
    <row r="42" spans="1:7" x14ac:dyDescent="0.25">
      <c r="A42" s="83" t="s">
        <v>337</v>
      </c>
      <c r="B42" s="74">
        <v>30867631</v>
      </c>
      <c r="C42" s="74">
        <v>6563525.9400000004</v>
      </c>
      <c r="D42" s="74">
        <f t="shared" si="8"/>
        <v>37431156.939999998</v>
      </c>
      <c r="E42" s="74">
        <v>37431156.939999998</v>
      </c>
      <c r="F42" s="74">
        <v>37431156.939999998</v>
      </c>
      <c r="G42" s="74">
        <f t="shared" si="11"/>
        <v>0</v>
      </c>
    </row>
    <row r="43" spans="1:7" x14ac:dyDescent="0.25">
      <c r="A43" s="83" t="s">
        <v>338</v>
      </c>
      <c r="B43" s="74">
        <v>0</v>
      </c>
      <c r="C43" s="74">
        <v>207480</v>
      </c>
      <c r="D43" s="74">
        <f t="shared" si="8"/>
        <v>207480</v>
      </c>
      <c r="E43" s="74">
        <v>207480</v>
      </c>
      <c r="F43" s="74">
        <v>207480</v>
      </c>
      <c r="G43" s="74">
        <f t="shared" si="11"/>
        <v>0</v>
      </c>
    </row>
    <row r="44" spans="1:7" x14ac:dyDescent="0.25">
      <c r="A44" s="83" t="s">
        <v>339</v>
      </c>
      <c r="B44" s="74">
        <v>0</v>
      </c>
      <c r="C44" s="74">
        <v>0</v>
      </c>
      <c r="D44" s="74">
        <f t="shared" si="8"/>
        <v>0</v>
      </c>
      <c r="E44" s="74">
        <v>0</v>
      </c>
      <c r="F44" s="74">
        <v>0</v>
      </c>
      <c r="G44" s="74">
        <f t="shared" si="11"/>
        <v>0</v>
      </c>
    </row>
    <row r="45" spans="1:7" x14ac:dyDescent="0.25">
      <c r="A45" s="83" t="s">
        <v>340</v>
      </c>
      <c r="B45" s="74">
        <v>0</v>
      </c>
      <c r="C45" s="74">
        <v>0</v>
      </c>
      <c r="D45" s="74">
        <f t="shared" si="8"/>
        <v>0</v>
      </c>
      <c r="E45" s="74">
        <v>0</v>
      </c>
      <c r="F45" s="74">
        <v>0</v>
      </c>
      <c r="G45" s="74">
        <f t="shared" si="11"/>
        <v>0</v>
      </c>
    </row>
    <row r="46" spans="1:7" x14ac:dyDescent="0.25">
      <c r="A46" s="83" t="s">
        <v>341</v>
      </c>
      <c r="B46" s="74">
        <v>0</v>
      </c>
      <c r="C46" s="74">
        <v>0</v>
      </c>
      <c r="D46" s="74">
        <f t="shared" si="8"/>
        <v>0</v>
      </c>
      <c r="E46" s="74">
        <v>0</v>
      </c>
      <c r="F46" s="74">
        <v>0</v>
      </c>
      <c r="G46" s="74">
        <f t="shared" si="11"/>
        <v>0</v>
      </c>
    </row>
    <row r="47" spans="1:7" x14ac:dyDescent="0.25">
      <c r="A47" s="83" t="s">
        <v>342</v>
      </c>
      <c r="B47" s="74">
        <v>0</v>
      </c>
      <c r="C47" s="74">
        <v>0</v>
      </c>
      <c r="D47" s="74">
        <f t="shared" si="8"/>
        <v>0</v>
      </c>
      <c r="E47" s="74">
        <v>0</v>
      </c>
      <c r="F47" s="74">
        <v>0</v>
      </c>
      <c r="G47" s="74">
        <f t="shared" si="11"/>
        <v>0</v>
      </c>
    </row>
    <row r="48" spans="1:7" x14ac:dyDescent="0.25">
      <c r="A48" s="82" t="s">
        <v>343</v>
      </c>
      <c r="B48" s="179">
        <f>SUM(B49:B57)</f>
        <v>4385092</v>
      </c>
      <c r="C48" s="179">
        <f t="shared" ref="C48:G48" si="12">SUM(C49:C57)</f>
        <v>12454807.360000001</v>
      </c>
      <c r="D48" s="179">
        <f t="shared" si="12"/>
        <v>16839899.359999999</v>
      </c>
      <c r="E48" s="179">
        <f t="shared" si="12"/>
        <v>13560208.199999999</v>
      </c>
      <c r="F48" s="179">
        <f t="shared" si="12"/>
        <v>12487745.800000001</v>
      </c>
      <c r="G48" s="179">
        <f t="shared" si="12"/>
        <v>3279691.16</v>
      </c>
    </row>
    <row r="49" spans="1:7" x14ac:dyDescent="0.25">
      <c r="A49" s="83" t="s">
        <v>344</v>
      </c>
      <c r="B49" s="74">
        <v>2394050</v>
      </c>
      <c r="C49" s="74">
        <v>6218217.6699999999</v>
      </c>
      <c r="D49" s="74">
        <f t="shared" si="8"/>
        <v>8612267.6699999999</v>
      </c>
      <c r="E49" s="74">
        <v>8612267.6699999999</v>
      </c>
      <c r="F49" s="74">
        <v>8600215.2699999996</v>
      </c>
      <c r="G49" s="74">
        <f t="shared" ref="G49:G57" si="13">D49-E49</f>
        <v>0</v>
      </c>
    </row>
    <row r="50" spans="1:7" x14ac:dyDescent="0.25">
      <c r="A50" s="83" t="s">
        <v>345</v>
      </c>
      <c r="B50" s="74">
        <v>582042</v>
      </c>
      <c r="C50" s="74">
        <v>18811.169999999998</v>
      </c>
      <c r="D50" s="74">
        <f t="shared" si="8"/>
        <v>600853.17000000004</v>
      </c>
      <c r="E50" s="74">
        <v>416267.01</v>
      </c>
      <c r="F50" s="74">
        <v>416267.01</v>
      </c>
      <c r="G50" s="74">
        <f t="shared" si="13"/>
        <v>184586.16000000003</v>
      </c>
    </row>
    <row r="51" spans="1:7" x14ac:dyDescent="0.25">
      <c r="A51" s="83" t="s">
        <v>346</v>
      </c>
      <c r="B51" s="74">
        <v>0</v>
      </c>
      <c r="C51" s="74">
        <v>0</v>
      </c>
      <c r="D51" s="74">
        <f t="shared" si="8"/>
        <v>0</v>
      </c>
      <c r="E51" s="74">
        <v>0</v>
      </c>
      <c r="F51" s="74">
        <v>0</v>
      </c>
      <c r="G51" s="74">
        <f t="shared" si="13"/>
        <v>0</v>
      </c>
    </row>
    <row r="52" spans="1:7" x14ac:dyDescent="0.25">
      <c r="A52" s="83" t="s">
        <v>347</v>
      </c>
      <c r="B52" s="74">
        <v>0</v>
      </c>
      <c r="C52" s="74">
        <v>5452345</v>
      </c>
      <c r="D52" s="74">
        <f t="shared" si="8"/>
        <v>5452345</v>
      </c>
      <c r="E52" s="74">
        <v>2357240</v>
      </c>
      <c r="F52" s="74">
        <v>1296830</v>
      </c>
      <c r="G52" s="74">
        <f t="shared" si="13"/>
        <v>3095105</v>
      </c>
    </row>
    <row r="53" spans="1:7" x14ac:dyDescent="0.25">
      <c r="A53" s="83" t="s">
        <v>348</v>
      </c>
      <c r="B53" s="74">
        <v>0</v>
      </c>
      <c r="C53" s="74">
        <v>0</v>
      </c>
      <c r="D53" s="74">
        <f t="shared" si="8"/>
        <v>0</v>
      </c>
      <c r="E53" s="74">
        <v>0</v>
      </c>
      <c r="F53" s="74">
        <v>0</v>
      </c>
      <c r="G53" s="74">
        <f t="shared" si="13"/>
        <v>0</v>
      </c>
    </row>
    <row r="54" spans="1:7" x14ac:dyDescent="0.25">
      <c r="A54" s="83" t="s">
        <v>349</v>
      </c>
      <c r="B54" s="74">
        <v>809000</v>
      </c>
      <c r="C54" s="74">
        <v>196712.89</v>
      </c>
      <c r="D54" s="74">
        <f t="shared" si="8"/>
        <v>1005712.89</v>
      </c>
      <c r="E54" s="74">
        <v>1005712.89</v>
      </c>
      <c r="F54" s="74">
        <v>1005712.89</v>
      </c>
      <c r="G54" s="74">
        <f t="shared" si="13"/>
        <v>0</v>
      </c>
    </row>
    <row r="55" spans="1:7" x14ac:dyDescent="0.25">
      <c r="A55" s="83" t="s">
        <v>350</v>
      </c>
      <c r="B55" s="74">
        <v>0</v>
      </c>
      <c r="C55" s="74">
        <v>0</v>
      </c>
      <c r="D55" s="74">
        <f t="shared" si="8"/>
        <v>0</v>
      </c>
      <c r="E55" s="74">
        <v>0</v>
      </c>
      <c r="F55" s="74">
        <v>0</v>
      </c>
      <c r="G55" s="74">
        <f t="shared" si="13"/>
        <v>0</v>
      </c>
    </row>
    <row r="56" spans="1:7" x14ac:dyDescent="0.25">
      <c r="A56" s="83" t="s">
        <v>351</v>
      </c>
      <c r="B56" s="74">
        <v>0</v>
      </c>
      <c r="C56" s="74">
        <v>0</v>
      </c>
      <c r="D56" s="74">
        <f t="shared" si="8"/>
        <v>0</v>
      </c>
      <c r="E56" s="74">
        <v>0</v>
      </c>
      <c r="F56" s="74">
        <v>0</v>
      </c>
      <c r="G56" s="74">
        <f t="shared" si="13"/>
        <v>0</v>
      </c>
    </row>
    <row r="57" spans="1:7" x14ac:dyDescent="0.25">
      <c r="A57" s="83" t="s">
        <v>352</v>
      </c>
      <c r="B57" s="74">
        <v>600000</v>
      </c>
      <c r="C57" s="74">
        <v>568720.63</v>
      </c>
      <c r="D57" s="74">
        <f t="shared" si="8"/>
        <v>1168720.6299999999</v>
      </c>
      <c r="E57" s="74">
        <v>1168720.6299999999</v>
      </c>
      <c r="F57" s="74">
        <v>1168720.6299999999</v>
      </c>
      <c r="G57" s="74">
        <f t="shared" si="13"/>
        <v>0</v>
      </c>
    </row>
    <row r="58" spans="1:7" x14ac:dyDescent="0.25">
      <c r="A58" s="82" t="s">
        <v>353</v>
      </c>
      <c r="B58" s="179">
        <f>SUM(B59:B61)</f>
        <v>0</v>
      </c>
      <c r="C58" s="179">
        <f t="shared" ref="C58:G58" si="14">SUM(C59:C61)</f>
        <v>11397248.970000001</v>
      </c>
      <c r="D58" s="179">
        <f t="shared" si="14"/>
        <v>11397248.970000001</v>
      </c>
      <c r="E58" s="179">
        <f t="shared" si="14"/>
        <v>10314933.810000001</v>
      </c>
      <c r="F58" s="179">
        <f t="shared" si="14"/>
        <v>10314933.810000001</v>
      </c>
      <c r="G58" s="179">
        <f t="shared" si="14"/>
        <v>1082315.1600000001</v>
      </c>
    </row>
    <row r="59" spans="1:7" x14ac:dyDescent="0.25">
      <c r="A59" s="83" t="s">
        <v>354</v>
      </c>
      <c r="B59" s="74">
        <v>0</v>
      </c>
      <c r="C59" s="74">
        <v>0</v>
      </c>
      <c r="D59" s="74">
        <f t="shared" si="8"/>
        <v>0</v>
      </c>
      <c r="E59" s="74">
        <v>0</v>
      </c>
      <c r="F59" s="74">
        <v>0</v>
      </c>
      <c r="G59" s="74">
        <f t="shared" ref="G59:G61" si="15">D59-E59</f>
        <v>0</v>
      </c>
    </row>
    <row r="60" spans="1:7" x14ac:dyDescent="0.25">
      <c r="A60" s="83" t="s">
        <v>355</v>
      </c>
      <c r="B60" s="74">
        <v>0</v>
      </c>
      <c r="C60" s="74">
        <v>11397248.970000001</v>
      </c>
      <c r="D60" s="74">
        <f t="shared" si="8"/>
        <v>11397248.970000001</v>
      </c>
      <c r="E60" s="74">
        <v>10314933.810000001</v>
      </c>
      <c r="F60" s="74">
        <v>10314933.810000001</v>
      </c>
      <c r="G60" s="74">
        <f t="shared" si="15"/>
        <v>1082315.1600000001</v>
      </c>
    </row>
    <row r="61" spans="1:7" x14ac:dyDescent="0.25">
      <c r="A61" s="83" t="s">
        <v>356</v>
      </c>
      <c r="B61" s="74">
        <v>0</v>
      </c>
      <c r="C61" s="74">
        <v>0</v>
      </c>
      <c r="D61" s="74">
        <f t="shared" si="8"/>
        <v>0</v>
      </c>
      <c r="E61" s="74">
        <v>0</v>
      </c>
      <c r="F61" s="74">
        <v>0</v>
      </c>
      <c r="G61" s="74">
        <f t="shared" si="15"/>
        <v>0</v>
      </c>
    </row>
    <row r="62" spans="1:7" x14ac:dyDescent="0.25">
      <c r="A62" s="82" t="s">
        <v>357</v>
      </c>
      <c r="B62" s="179">
        <f>SUM(B63:B67,B69:B70)</f>
        <v>12247584</v>
      </c>
      <c r="C62" s="179">
        <f t="shared" ref="C62:G62" si="16">SUM(C63:C67,C69:C70)</f>
        <v>-7119950.5700000003</v>
      </c>
      <c r="D62" s="179">
        <f t="shared" si="16"/>
        <v>5127633.43</v>
      </c>
      <c r="E62" s="179">
        <f t="shared" si="16"/>
        <v>0</v>
      </c>
      <c r="F62" s="179">
        <f t="shared" si="16"/>
        <v>0</v>
      </c>
      <c r="G62" s="179">
        <f t="shared" si="16"/>
        <v>5127633.43</v>
      </c>
    </row>
    <row r="63" spans="1:7" x14ac:dyDescent="0.25">
      <c r="A63" s="83" t="s">
        <v>358</v>
      </c>
      <c r="B63" s="74">
        <v>0</v>
      </c>
      <c r="C63" s="74">
        <v>0</v>
      </c>
      <c r="D63" s="74">
        <f t="shared" si="8"/>
        <v>0</v>
      </c>
      <c r="E63" s="74">
        <v>0</v>
      </c>
      <c r="F63" s="74">
        <v>0</v>
      </c>
      <c r="G63" s="74">
        <f t="shared" ref="G63:G70" si="17">D63-E63</f>
        <v>0</v>
      </c>
    </row>
    <row r="64" spans="1:7" x14ac:dyDescent="0.25">
      <c r="A64" s="83" t="s">
        <v>359</v>
      </c>
      <c r="B64" s="74">
        <v>0</v>
      </c>
      <c r="C64" s="74">
        <v>0</v>
      </c>
      <c r="D64" s="74">
        <f t="shared" si="8"/>
        <v>0</v>
      </c>
      <c r="E64" s="74">
        <v>0</v>
      </c>
      <c r="F64" s="74">
        <v>0</v>
      </c>
      <c r="G64" s="74">
        <f t="shared" si="17"/>
        <v>0</v>
      </c>
    </row>
    <row r="65" spans="1:7" x14ac:dyDescent="0.25">
      <c r="A65" s="83" t="s">
        <v>360</v>
      </c>
      <c r="B65" s="74">
        <v>0</v>
      </c>
      <c r="C65" s="74">
        <v>0</v>
      </c>
      <c r="D65" s="74">
        <f t="shared" si="8"/>
        <v>0</v>
      </c>
      <c r="E65" s="74">
        <v>0</v>
      </c>
      <c r="F65" s="74">
        <v>0</v>
      </c>
      <c r="G65" s="74">
        <f t="shared" si="17"/>
        <v>0</v>
      </c>
    </row>
    <row r="66" spans="1:7" x14ac:dyDescent="0.25">
      <c r="A66" s="83" t="s">
        <v>361</v>
      </c>
      <c r="B66" s="74">
        <v>0</v>
      </c>
      <c r="C66" s="74">
        <v>0</v>
      </c>
      <c r="D66" s="74">
        <f t="shared" si="8"/>
        <v>0</v>
      </c>
      <c r="E66" s="74">
        <v>0</v>
      </c>
      <c r="F66" s="74">
        <v>0</v>
      </c>
      <c r="G66" s="74">
        <f t="shared" si="17"/>
        <v>0</v>
      </c>
    </row>
    <row r="67" spans="1:7" x14ac:dyDescent="0.25">
      <c r="A67" s="83" t="s">
        <v>362</v>
      </c>
      <c r="B67" s="74">
        <v>0</v>
      </c>
      <c r="C67" s="74">
        <v>0</v>
      </c>
      <c r="D67" s="74">
        <f t="shared" si="8"/>
        <v>0</v>
      </c>
      <c r="E67" s="74">
        <v>0</v>
      </c>
      <c r="F67" s="74">
        <v>0</v>
      </c>
      <c r="G67" s="74">
        <f t="shared" si="17"/>
        <v>0</v>
      </c>
    </row>
    <row r="68" spans="1:7" x14ac:dyDescent="0.25">
      <c r="A68" s="83" t="s">
        <v>363</v>
      </c>
      <c r="B68" s="74">
        <v>0</v>
      </c>
      <c r="C68" s="74">
        <v>0</v>
      </c>
      <c r="D68" s="74">
        <f t="shared" si="8"/>
        <v>0</v>
      </c>
      <c r="E68" s="74">
        <v>0</v>
      </c>
      <c r="F68" s="74">
        <v>0</v>
      </c>
      <c r="G68" s="74">
        <f t="shared" si="17"/>
        <v>0</v>
      </c>
    </row>
    <row r="69" spans="1:7" x14ac:dyDescent="0.25">
      <c r="A69" s="83" t="s">
        <v>364</v>
      </c>
      <c r="B69" s="74">
        <v>0</v>
      </c>
      <c r="C69" s="74">
        <v>0</v>
      </c>
      <c r="D69" s="74">
        <f t="shared" si="8"/>
        <v>0</v>
      </c>
      <c r="E69" s="74">
        <v>0</v>
      </c>
      <c r="F69" s="74">
        <v>0</v>
      </c>
      <c r="G69" s="74">
        <f t="shared" si="17"/>
        <v>0</v>
      </c>
    </row>
    <row r="70" spans="1:7" x14ac:dyDescent="0.25">
      <c r="A70" s="83" t="s">
        <v>365</v>
      </c>
      <c r="B70" s="74">
        <v>12247584</v>
      </c>
      <c r="C70" s="74">
        <v>-7119950.5700000003</v>
      </c>
      <c r="D70" s="74">
        <f t="shared" si="8"/>
        <v>5127633.43</v>
      </c>
      <c r="E70" s="74">
        <v>0</v>
      </c>
      <c r="F70" s="74">
        <v>0</v>
      </c>
      <c r="G70" s="74">
        <f t="shared" si="17"/>
        <v>5127633.43</v>
      </c>
    </row>
    <row r="71" spans="1:7" x14ac:dyDescent="0.25">
      <c r="A71" s="82" t="s">
        <v>366</v>
      </c>
      <c r="B71" s="179">
        <f>SUM(B72:B74)</f>
        <v>0</v>
      </c>
      <c r="C71" s="179">
        <f t="shared" ref="C71:G71" si="18">SUM(C72:C74)</f>
        <v>0</v>
      </c>
      <c r="D71" s="179">
        <f t="shared" si="18"/>
        <v>0</v>
      </c>
      <c r="E71" s="179">
        <f t="shared" si="18"/>
        <v>0</v>
      </c>
      <c r="F71" s="179">
        <f t="shared" si="18"/>
        <v>0</v>
      </c>
      <c r="G71" s="179">
        <f t="shared" si="18"/>
        <v>0</v>
      </c>
    </row>
    <row r="72" spans="1:7" x14ac:dyDescent="0.25">
      <c r="A72" s="83" t="s">
        <v>367</v>
      </c>
      <c r="B72" s="74">
        <v>0</v>
      </c>
      <c r="C72" s="74">
        <v>0</v>
      </c>
      <c r="D72" s="74">
        <f t="shared" si="8"/>
        <v>0</v>
      </c>
      <c r="E72" s="74">
        <v>0</v>
      </c>
      <c r="F72" s="74">
        <v>0</v>
      </c>
      <c r="G72" s="74">
        <f t="shared" ref="G72:G74" si="19">D72-E72</f>
        <v>0</v>
      </c>
    </row>
    <row r="73" spans="1:7" x14ac:dyDescent="0.25">
      <c r="A73" s="83" t="s">
        <v>368</v>
      </c>
      <c r="B73" s="74">
        <v>0</v>
      </c>
      <c r="C73" s="74">
        <v>0</v>
      </c>
      <c r="D73" s="74">
        <f t="shared" si="8"/>
        <v>0</v>
      </c>
      <c r="E73" s="74">
        <v>0</v>
      </c>
      <c r="F73" s="74">
        <v>0</v>
      </c>
      <c r="G73" s="74">
        <f t="shared" si="19"/>
        <v>0</v>
      </c>
    </row>
    <row r="74" spans="1:7" x14ac:dyDescent="0.25">
      <c r="A74" s="83" t="s">
        <v>369</v>
      </c>
      <c r="B74" s="74">
        <v>0</v>
      </c>
      <c r="C74" s="74">
        <v>0</v>
      </c>
      <c r="D74" s="74">
        <f t="shared" si="8"/>
        <v>0</v>
      </c>
      <c r="E74" s="74">
        <v>0</v>
      </c>
      <c r="F74" s="74">
        <v>0</v>
      </c>
      <c r="G74" s="74">
        <f t="shared" si="19"/>
        <v>0</v>
      </c>
    </row>
    <row r="75" spans="1:7" x14ac:dyDescent="0.25">
      <c r="A75" s="82" t="s">
        <v>370</v>
      </c>
      <c r="B75" s="179">
        <f>SUM(B76:B82)</f>
        <v>0</v>
      </c>
      <c r="C75" s="179">
        <f t="shared" ref="C75:G75" si="20">SUM(C76:C82)</f>
        <v>0</v>
      </c>
      <c r="D75" s="179">
        <f t="shared" si="20"/>
        <v>0</v>
      </c>
      <c r="E75" s="179">
        <f t="shared" si="20"/>
        <v>0</v>
      </c>
      <c r="F75" s="179">
        <f t="shared" si="20"/>
        <v>0</v>
      </c>
      <c r="G75" s="179">
        <f t="shared" si="20"/>
        <v>0</v>
      </c>
    </row>
    <row r="76" spans="1:7" x14ac:dyDescent="0.25">
      <c r="A76" s="83" t="s">
        <v>371</v>
      </c>
      <c r="B76" s="74">
        <v>0</v>
      </c>
      <c r="C76" s="74">
        <v>0</v>
      </c>
      <c r="D76" s="74">
        <f t="shared" si="8"/>
        <v>0</v>
      </c>
      <c r="E76" s="74">
        <v>0</v>
      </c>
      <c r="F76" s="74">
        <v>0</v>
      </c>
      <c r="G76" s="74">
        <f t="shared" ref="G76:G82" si="21">D76-E76</f>
        <v>0</v>
      </c>
    </row>
    <row r="77" spans="1:7" x14ac:dyDescent="0.25">
      <c r="A77" s="83" t="s">
        <v>372</v>
      </c>
      <c r="B77" s="74">
        <v>0</v>
      </c>
      <c r="C77" s="74">
        <v>0</v>
      </c>
      <c r="D77" s="74">
        <f t="shared" si="8"/>
        <v>0</v>
      </c>
      <c r="E77" s="74">
        <v>0</v>
      </c>
      <c r="F77" s="74">
        <v>0</v>
      </c>
      <c r="G77" s="74">
        <f t="shared" si="21"/>
        <v>0</v>
      </c>
    </row>
    <row r="78" spans="1:7" x14ac:dyDescent="0.25">
      <c r="A78" s="83" t="s">
        <v>373</v>
      </c>
      <c r="B78" s="74">
        <v>0</v>
      </c>
      <c r="C78" s="74">
        <v>0</v>
      </c>
      <c r="D78" s="74">
        <f t="shared" si="8"/>
        <v>0</v>
      </c>
      <c r="E78" s="74">
        <v>0</v>
      </c>
      <c r="F78" s="74">
        <v>0</v>
      </c>
      <c r="G78" s="74">
        <f t="shared" si="21"/>
        <v>0</v>
      </c>
    </row>
    <row r="79" spans="1:7" x14ac:dyDescent="0.25">
      <c r="A79" s="83" t="s">
        <v>374</v>
      </c>
      <c r="B79" s="74">
        <v>0</v>
      </c>
      <c r="C79" s="74">
        <v>0</v>
      </c>
      <c r="D79" s="74">
        <f t="shared" si="8"/>
        <v>0</v>
      </c>
      <c r="E79" s="74">
        <v>0</v>
      </c>
      <c r="F79" s="74">
        <v>0</v>
      </c>
      <c r="G79" s="74">
        <f t="shared" si="21"/>
        <v>0</v>
      </c>
    </row>
    <row r="80" spans="1:7" x14ac:dyDescent="0.25">
      <c r="A80" s="83" t="s">
        <v>375</v>
      </c>
      <c r="B80" s="74">
        <v>0</v>
      </c>
      <c r="C80" s="74">
        <v>0</v>
      </c>
      <c r="D80" s="74">
        <f t="shared" si="8"/>
        <v>0</v>
      </c>
      <c r="E80" s="74">
        <v>0</v>
      </c>
      <c r="F80" s="74">
        <v>0</v>
      </c>
      <c r="G80" s="74">
        <f t="shared" si="21"/>
        <v>0</v>
      </c>
    </row>
    <row r="81" spans="1:7" x14ac:dyDescent="0.25">
      <c r="A81" s="83" t="s">
        <v>376</v>
      </c>
      <c r="B81" s="74">
        <v>0</v>
      </c>
      <c r="C81" s="74">
        <v>0</v>
      </c>
      <c r="D81" s="74">
        <f t="shared" si="8"/>
        <v>0</v>
      </c>
      <c r="E81" s="74">
        <v>0</v>
      </c>
      <c r="F81" s="74">
        <v>0</v>
      </c>
      <c r="G81" s="74">
        <f t="shared" si="21"/>
        <v>0</v>
      </c>
    </row>
    <row r="82" spans="1:7" x14ac:dyDescent="0.25">
      <c r="A82" s="83" t="s">
        <v>377</v>
      </c>
      <c r="B82" s="74">
        <v>0</v>
      </c>
      <c r="C82" s="74">
        <v>0</v>
      </c>
      <c r="D82" s="74">
        <f t="shared" si="8"/>
        <v>0</v>
      </c>
      <c r="E82" s="74">
        <v>0</v>
      </c>
      <c r="F82" s="74">
        <v>0</v>
      </c>
      <c r="G82" s="74">
        <f t="shared" si="21"/>
        <v>0</v>
      </c>
    </row>
    <row r="83" spans="1:7" x14ac:dyDescent="0.25">
      <c r="A83" s="84"/>
      <c r="B83" s="74"/>
      <c r="C83" s="74"/>
      <c r="D83" s="74"/>
      <c r="E83" s="74"/>
      <c r="F83" s="74"/>
      <c r="G83" s="74"/>
    </row>
    <row r="84" spans="1:7" x14ac:dyDescent="0.25">
      <c r="A84" s="28" t="s">
        <v>378</v>
      </c>
      <c r="B84" s="179">
        <f>B85+B93+B103+B113+B123+B133+B137+B146+B150</f>
        <v>0</v>
      </c>
      <c r="C84" s="179">
        <f t="shared" ref="C84:G84" si="22">C85+C93+C103+C113+C123+C133+C137+C146+C150</f>
        <v>0</v>
      </c>
      <c r="D84" s="179">
        <f t="shared" si="22"/>
        <v>0</v>
      </c>
      <c r="E84" s="179">
        <f t="shared" si="22"/>
        <v>0</v>
      </c>
      <c r="F84" s="179">
        <f t="shared" si="22"/>
        <v>0</v>
      </c>
      <c r="G84" s="179">
        <f t="shared" si="22"/>
        <v>0</v>
      </c>
    </row>
    <row r="85" spans="1:7" x14ac:dyDescent="0.25">
      <c r="A85" s="82" t="s">
        <v>305</v>
      </c>
      <c r="B85" s="179">
        <f>SUM(B86:B92)</f>
        <v>0</v>
      </c>
      <c r="C85" s="179">
        <f t="shared" ref="C85:G85" si="23">SUM(C86:C92)</f>
        <v>0</v>
      </c>
      <c r="D85" s="179">
        <f t="shared" si="23"/>
        <v>0</v>
      </c>
      <c r="E85" s="179">
        <f t="shared" si="23"/>
        <v>0</v>
      </c>
      <c r="F85" s="179">
        <f t="shared" si="23"/>
        <v>0</v>
      </c>
      <c r="G85" s="179">
        <f t="shared" si="23"/>
        <v>0</v>
      </c>
    </row>
    <row r="86" spans="1:7" x14ac:dyDescent="0.25">
      <c r="A86" s="83" t="s">
        <v>306</v>
      </c>
      <c r="B86" s="74">
        <v>0</v>
      </c>
      <c r="C86" s="74">
        <v>0</v>
      </c>
      <c r="D86" s="74">
        <f t="shared" ref="D86:D92" si="24">B86+C86</f>
        <v>0</v>
      </c>
      <c r="E86" s="74">
        <v>0</v>
      </c>
      <c r="F86" s="74">
        <v>0</v>
      </c>
      <c r="G86" s="74">
        <f t="shared" ref="G86:G92" si="25">D86-E86</f>
        <v>0</v>
      </c>
    </row>
    <row r="87" spans="1:7" x14ac:dyDescent="0.25">
      <c r="A87" s="83" t="s">
        <v>307</v>
      </c>
      <c r="B87" s="74">
        <v>0</v>
      </c>
      <c r="C87" s="74">
        <v>0</v>
      </c>
      <c r="D87" s="74">
        <f t="shared" si="24"/>
        <v>0</v>
      </c>
      <c r="E87" s="74">
        <v>0</v>
      </c>
      <c r="F87" s="74">
        <v>0</v>
      </c>
      <c r="G87" s="74">
        <f t="shared" si="25"/>
        <v>0</v>
      </c>
    </row>
    <row r="88" spans="1:7" x14ac:dyDescent="0.25">
      <c r="A88" s="83" t="s">
        <v>308</v>
      </c>
      <c r="B88" s="74">
        <v>0</v>
      </c>
      <c r="C88" s="74">
        <v>0</v>
      </c>
      <c r="D88" s="74">
        <f t="shared" si="24"/>
        <v>0</v>
      </c>
      <c r="E88" s="74">
        <v>0</v>
      </c>
      <c r="F88" s="74">
        <v>0</v>
      </c>
      <c r="G88" s="74">
        <f t="shared" si="25"/>
        <v>0</v>
      </c>
    </row>
    <row r="89" spans="1:7" x14ac:dyDescent="0.25">
      <c r="A89" s="83" t="s">
        <v>309</v>
      </c>
      <c r="B89" s="74">
        <v>0</v>
      </c>
      <c r="C89" s="74">
        <v>0</v>
      </c>
      <c r="D89" s="74">
        <f t="shared" si="24"/>
        <v>0</v>
      </c>
      <c r="E89" s="74">
        <v>0</v>
      </c>
      <c r="F89" s="74">
        <v>0</v>
      </c>
      <c r="G89" s="74">
        <f t="shared" si="25"/>
        <v>0</v>
      </c>
    </row>
    <row r="90" spans="1:7" x14ac:dyDescent="0.25">
      <c r="A90" s="83" t="s">
        <v>310</v>
      </c>
      <c r="B90" s="74">
        <v>0</v>
      </c>
      <c r="C90" s="74">
        <v>0</v>
      </c>
      <c r="D90" s="74">
        <f t="shared" si="24"/>
        <v>0</v>
      </c>
      <c r="E90" s="74">
        <v>0</v>
      </c>
      <c r="F90" s="74">
        <v>0</v>
      </c>
      <c r="G90" s="74">
        <f t="shared" si="25"/>
        <v>0</v>
      </c>
    </row>
    <row r="91" spans="1:7" x14ac:dyDescent="0.25">
      <c r="A91" s="83" t="s">
        <v>311</v>
      </c>
      <c r="B91" s="74">
        <v>0</v>
      </c>
      <c r="C91" s="74">
        <v>0</v>
      </c>
      <c r="D91" s="74">
        <f t="shared" si="24"/>
        <v>0</v>
      </c>
      <c r="E91" s="74">
        <v>0</v>
      </c>
      <c r="F91" s="74">
        <v>0</v>
      </c>
      <c r="G91" s="74">
        <f t="shared" si="25"/>
        <v>0</v>
      </c>
    </row>
    <row r="92" spans="1:7" x14ac:dyDescent="0.25">
      <c r="A92" s="83" t="s">
        <v>312</v>
      </c>
      <c r="B92" s="74">
        <v>0</v>
      </c>
      <c r="C92" s="74">
        <v>0</v>
      </c>
      <c r="D92" s="74">
        <f t="shared" si="24"/>
        <v>0</v>
      </c>
      <c r="E92" s="74">
        <v>0</v>
      </c>
      <c r="F92" s="74">
        <v>0</v>
      </c>
      <c r="G92" s="74">
        <f t="shared" si="25"/>
        <v>0</v>
      </c>
    </row>
    <row r="93" spans="1:7" x14ac:dyDescent="0.25">
      <c r="A93" s="82" t="s">
        <v>313</v>
      </c>
      <c r="B93" s="179">
        <f>SUM(B94:B102)</f>
        <v>0</v>
      </c>
      <c r="C93" s="179">
        <f t="shared" ref="C93:G93" si="26">SUM(C94:C102)</f>
        <v>0</v>
      </c>
      <c r="D93" s="179">
        <f t="shared" si="26"/>
        <v>0</v>
      </c>
      <c r="E93" s="179">
        <f t="shared" si="26"/>
        <v>0</v>
      </c>
      <c r="F93" s="179">
        <f t="shared" si="26"/>
        <v>0</v>
      </c>
      <c r="G93" s="179">
        <f t="shared" si="26"/>
        <v>0</v>
      </c>
    </row>
    <row r="94" spans="1:7" x14ac:dyDescent="0.25">
      <c r="A94" s="83" t="s">
        <v>314</v>
      </c>
      <c r="B94" s="74">
        <v>0</v>
      </c>
      <c r="C94" s="74">
        <v>0</v>
      </c>
      <c r="D94" s="74">
        <f t="shared" ref="D94:D102" si="27">B94+C94</f>
        <v>0</v>
      </c>
      <c r="E94" s="74">
        <v>0</v>
      </c>
      <c r="F94" s="74">
        <v>0</v>
      </c>
      <c r="G94" s="74">
        <f t="shared" ref="G94:G102" si="28">D94-E94</f>
        <v>0</v>
      </c>
    </row>
    <row r="95" spans="1:7" x14ac:dyDescent="0.25">
      <c r="A95" s="83" t="s">
        <v>315</v>
      </c>
      <c r="B95" s="74">
        <v>0</v>
      </c>
      <c r="C95" s="74">
        <v>0</v>
      </c>
      <c r="D95" s="74">
        <f t="shared" si="27"/>
        <v>0</v>
      </c>
      <c r="E95" s="74">
        <v>0</v>
      </c>
      <c r="F95" s="74">
        <v>0</v>
      </c>
      <c r="G95" s="74">
        <f t="shared" si="28"/>
        <v>0</v>
      </c>
    </row>
    <row r="96" spans="1:7" x14ac:dyDescent="0.25">
      <c r="A96" s="83" t="s">
        <v>316</v>
      </c>
      <c r="B96" s="74">
        <v>0</v>
      </c>
      <c r="C96" s="74">
        <v>0</v>
      </c>
      <c r="D96" s="74">
        <f t="shared" si="27"/>
        <v>0</v>
      </c>
      <c r="E96" s="74">
        <v>0</v>
      </c>
      <c r="F96" s="74">
        <v>0</v>
      </c>
      <c r="G96" s="74">
        <f t="shared" si="28"/>
        <v>0</v>
      </c>
    </row>
    <row r="97" spans="1:7" x14ac:dyDescent="0.25">
      <c r="A97" s="83" t="s">
        <v>317</v>
      </c>
      <c r="B97" s="74">
        <v>0</v>
      </c>
      <c r="C97" s="74">
        <v>0</v>
      </c>
      <c r="D97" s="74">
        <f t="shared" si="27"/>
        <v>0</v>
      </c>
      <c r="E97" s="74">
        <v>0</v>
      </c>
      <c r="F97" s="74">
        <v>0</v>
      </c>
      <c r="G97" s="74">
        <f t="shared" si="28"/>
        <v>0</v>
      </c>
    </row>
    <row r="98" spans="1:7" x14ac:dyDescent="0.25">
      <c r="A98" s="85" t="s">
        <v>318</v>
      </c>
      <c r="B98" s="74">
        <v>0</v>
      </c>
      <c r="C98" s="74">
        <v>0</v>
      </c>
      <c r="D98" s="74">
        <f t="shared" si="27"/>
        <v>0</v>
      </c>
      <c r="E98" s="74">
        <v>0</v>
      </c>
      <c r="F98" s="74">
        <v>0</v>
      </c>
      <c r="G98" s="74">
        <f t="shared" si="28"/>
        <v>0</v>
      </c>
    </row>
    <row r="99" spans="1:7" x14ac:dyDescent="0.25">
      <c r="A99" s="83" t="s">
        <v>319</v>
      </c>
      <c r="B99" s="74">
        <v>0</v>
      </c>
      <c r="C99" s="74">
        <v>0</v>
      </c>
      <c r="D99" s="74">
        <f t="shared" si="27"/>
        <v>0</v>
      </c>
      <c r="E99" s="74">
        <v>0</v>
      </c>
      <c r="F99" s="74">
        <v>0</v>
      </c>
      <c r="G99" s="74">
        <f t="shared" si="28"/>
        <v>0</v>
      </c>
    </row>
    <row r="100" spans="1:7" x14ac:dyDescent="0.25">
      <c r="A100" s="83" t="s">
        <v>320</v>
      </c>
      <c r="B100" s="74">
        <v>0</v>
      </c>
      <c r="C100" s="74">
        <v>0</v>
      </c>
      <c r="D100" s="74">
        <f t="shared" si="27"/>
        <v>0</v>
      </c>
      <c r="E100" s="74">
        <v>0</v>
      </c>
      <c r="F100" s="74">
        <v>0</v>
      </c>
      <c r="G100" s="74">
        <f t="shared" si="28"/>
        <v>0</v>
      </c>
    </row>
    <row r="101" spans="1:7" x14ac:dyDescent="0.25">
      <c r="A101" s="83" t="s">
        <v>321</v>
      </c>
      <c r="B101" s="74">
        <v>0</v>
      </c>
      <c r="C101" s="74">
        <v>0</v>
      </c>
      <c r="D101" s="74">
        <f t="shared" si="27"/>
        <v>0</v>
      </c>
      <c r="E101" s="74">
        <v>0</v>
      </c>
      <c r="F101" s="74">
        <v>0</v>
      </c>
      <c r="G101" s="74">
        <f t="shared" si="28"/>
        <v>0</v>
      </c>
    </row>
    <row r="102" spans="1:7" x14ac:dyDescent="0.25">
      <c r="A102" s="83" t="s">
        <v>322</v>
      </c>
      <c r="B102" s="74">
        <v>0</v>
      </c>
      <c r="C102" s="74">
        <v>0</v>
      </c>
      <c r="D102" s="74">
        <f t="shared" si="27"/>
        <v>0</v>
      </c>
      <c r="E102" s="74">
        <v>0</v>
      </c>
      <c r="F102" s="74">
        <v>0</v>
      </c>
      <c r="G102" s="74">
        <f t="shared" si="28"/>
        <v>0</v>
      </c>
    </row>
    <row r="103" spans="1:7" x14ac:dyDescent="0.25">
      <c r="A103" s="82" t="s">
        <v>323</v>
      </c>
      <c r="B103" s="179">
        <f>SUM(B104:B112)</f>
        <v>0</v>
      </c>
      <c r="C103" s="179">
        <f t="shared" ref="C103:G103" si="29">SUM(C104:C112)</f>
        <v>0</v>
      </c>
      <c r="D103" s="179">
        <f t="shared" si="29"/>
        <v>0</v>
      </c>
      <c r="E103" s="179">
        <f t="shared" si="29"/>
        <v>0</v>
      </c>
      <c r="F103" s="179">
        <f t="shared" si="29"/>
        <v>0</v>
      </c>
      <c r="G103" s="179">
        <f t="shared" si="29"/>
        <v>0</v>
      </c>
    </row>
    <row r="104" spans="1:7" x14ac:dyDescent="0.25">
      <c r="A104" s="83" t="s">
        <v>324</v>
      </c>
      <c r="B104" s="74">
        <v>0</v>
      </c>
      <c r="C104" s="74">
        <v>0</v>
      </c>
      <c r="D104" s="74">
        <f t="shared" ref="D104:D112" si="30">B104+C104</f>
        <v>0</v>
      </c>
      <c r="E104" s="74">
        <v>0</v>
      </c>
      <c r="F104" s="74">
        <v>0</v>
      </c>
      <c r="G104" s="74">
        <f t="shared" ref="G104:G112" si="31">D104-E104</f>
        <v>0</v>
      </c>
    </row>
    <row r="105" spans="1:7" x14ac:dyDescent="0.25">
      <c r="A105" s="83" t="s">
        <v>325</v>
      </c>
      <c r="B105" s="74">
        <v>0</v>
      </c>
      <c r="C105" s="74">
        <v>0</v>
      </c>
      <c r="D105" s="74">
        <f t="shared" si="30"/>
        <v>0</v>
      </c>
      <c r="E105" s="74">
        <v>0</v>
      </c>
      <c r="F105" s="74">
        <v>0</v>
      </c>
      <c r="G105" s="74">
        <f t="shared" si="31"/>
        <v>0</v>
      </c>
    </row>
    <row r="106" spans="1:7" x14ac:dyDescent="0.25">
      <c r="A106" s="83" t="s">
        <v>326</v>
      </c>
      <c r="B106" s="74">
        <v>0</v>
      </c>
      <c r="C106" s="74">
        <v>0</v>
      </c>
      <c r="D106" s="74">
        <f t="shared" si="30"/>
        <v>0</v>
      </c>
      <c r="E106" s="74">
        <v>0</v>
      </c>
      <c r="F106" s="74">
        <v>0</v>
      </c>
      <c r="G106" s="74">
        <f t="shared" si="31"/>
        <v>0</v>
      </c>
    </row>
    <row r="107" spans="1:7" x14ac:dyDescent="0.25">
      <c r="A107" s="83" t="s">
        <v>327</v>
      </c>
      <c r="B107" s="74">
        <v>0</v>
      </c>
      <c r="C107" s="74">
        <v>0</v>
      </c>
      <c r="D107" s="74">
        <f t="shared" si="30"/>
        <v>0</v>
      </c>
      <c r="E107" s="74">
        <v>0</v>
      </c>
      <c r="F107" s="74">
        <v>0</v>
      </c>
      <c r="G107" s="74">
        <f t="shared" si="31"/>
        <v>0</v>
      </c>
    </row>
    <row r="108" spans="1:7" x14ac:dyDescent="0.25">
      <c r="A108" s="83" t="s">
        <v>328</v>
      </c>
      <c r="B108" s="74">
        <v>0</v>
      </c>
      <c r="C108" s="74">
        <v>0</v>
      </c>
      <c r="D108" s="74">
        <f t="shared" si="30"/>
        <v>0</v>
      </c>
      <c r="E108" s="74">
        <v>0</v>
      </c>
      <c r="F108" s="74">
        <v>0</v>
      </c>
      <c r="G108" s="74">
        <f t="shared" si="31"/>
        <v>0</v>
      </c>
    </row>
    <row r="109" spans="1:7" x14ac:dyDescent="0.25">
      <c r="A109" s="83" t="s">
        <v>329</v>
      </c>
      <c r="B109" s="74">
        <v>0</v>
      </c>
      <c r="C109" s="74">
        <v>0</v>
      </c>
      <c r="D109" s="74">
        <f t="shared" si="30"/>
        <v>0</v>
      </c>
      <c r="E109" s="74">
        <v>0</v>
      </c>
      <c r="F109" s="74">
        <v>0</v>
      </c>
      <c r="G109" s="74">
        <f t="shared" si="31"/>
        <v>0</v>
      </c>
    </row>
    <row r="110" spans="1:7" x14ac:dyDescent="0.25">
      <c r="A110" s="83" t="s">
        <v>330</v>
      </c>
      <c r="B110" s="74">
        <v>0</v>
      </c>
      <c r="C110" s="74">
        <v>0</v>
      </c>
      <c r="D110" s="74">
        <f t="shared" si="30"/>
        <v>0</v>
      </c>
      <c r="E110" s="74">
        <v>0</v>
      </c>
      <c r="F110" s="74">
        <v>0</v>
      </c>
      <c r="G110" s="74">
        <f t="shared" si="31"/>
        <v>0</v>
      </c>
    </row>
    <row r="111" spans="1:7" x14ac:dyDescent="0.25">
      <c r="A111" s="83" t="s">
        <v>331</v>
      </c>
      <c r="B111" s="74">
        <v>0</v>
      </c>
      <c r="C111" s="74">
        <v>0</v>
      </c>
      <c r="D111" s="74">
        <f t="shared" si="30"/>
        <v>0</v>
      </c>
      <c r="E111" s="74">
        <v>0</v>
      </c>
      <c r="F111" s="74">
        <v>0</v>
      </c>
      <c r="G111" s="74">
        <f t="shared" si="31"/>
        <v>0</v>
      </c>
    </row>
    <row r="112" spans="1:7" x14ac:dyDescent="0.25">
      <c r="A112" s="83" t="s">
        <v>332</v>
      </c>
      <c r="B112" s="74">
        <v>0</v>
      </c>
      <c r="C112" s="74">
        <v>0</v>
      </c>
      <c r="D112" s="74">
        <f t="shared" si="30"/>
        <v>0</v>
      </c>
      <c r="E112" s="74">
        <v>0</v>
      </c>
      <c r="F112" s="74">
        <v>0</v>
      </c>
      <c r="G112" s="74">
        <f t="shared" si="31"/>
        <v>0</v>
      </c>
    </row>
    <row r="113" spans="1:7" x14ac:dyDescent="0.25">
      <c r="A113" s="82" t="s">
        <v>333</v>
      </c>
      <c r="B113" s="179">
        <f>SUM(B114:B122)</f>
        <v>0</v>
      </c>
      <c r="C113" s="179">
        <f t="shared" ref="C113:G113" si="32">SUM(C114:C122)</f>
        <v>0</v>
      </c>
      <c r="D113" s="179">
        <f t="shared" si="32"/>
        <v>0</v>
      </c>
      <c r="E113" s="179">
        <f t="shared" si="32"/>
        <v>0</v>
      </c>
      <c r="F113" s="179">
        <f t="shared" si="32"/>
        <v>0</v>
      </c>
      <c r="G113" s="179">
        <f t="shared" si="32"/>
        <v>0</v>
      </c>
    </row>
    <row r="114" spans="1:7" x14ac:dyDescent="0.25">
      <c r="A114" s="83" t="s">
        <v>334</v>
      </c>
      <c r="B114" s="74">
        <v>0</v>
      </c>
      <c r="C114" s="74">
        <v>0</v>
      </c>
      <c r="D114" s="74">
        <f t="shared" ref="D114:D122" si="33">B114+C114</f>
        <v>0</v>
      </c>
      <c r="E114" s="74">
        <v>0</v>
      </c>
      <c r="F114" s="74">
        <v>0</v>
      </c>
      <c r="G114" s="74">
        <f t="shared" ref="G114:G122" si="34">D114-E114</f>
        <v>0</v>
      </c>
    </row>
    <row r="115" spans="1:7" x14ac:dyDescent="0.25">
      <c r="A115" s="83" t="s">
        <v>335</v>
      </c>
      <c r="B115" s="74">
        <v>0</v>
      </c>
      <c r="C115" s="74">
        <v>0</v>
      </c>
      <c r="D115" s="74">
        <f t="shared" si="33"/>
        <v>0</v>
      </c>
      <c r="E115" s="74">
        <v>0</v>
      </c>
      <c r="F115" s="74">
        <v>0</v>
      </c>
      <c r="G115" s="74">
        <f t="shared" si="34"/>
        <v>0</v>
      </c>
    </row>
    <row r="116" spans="1:7" x14ac:dyDescent="0.25">
      <c r="A116" s="83" t="s">
        <v>336</v>
      </c>
      <c r="B116" s="74">
        <v>0</v>
      </c>
      <c r="C116" s="74">
        <v>0</v>
      </c>
      <c r="D116" s="74">
        <f t="shared" si="33"/>
        <v>0</v>
      </c>
      <c r="E116" s="74">
        <v>0</v>
      </c>
      <c r="F116" s="74">
        <v>0</v>
      </c>
      <c r="G116" s="74">
        <f t="shared" si="34"/>
        <v>0</v>
      </c>
    </row>
    <row r="117" spans="1:7" x14ac:dyDescent="0.25">
      <c r="A117" s="83" t="s">
        <v>337</v>
      </c>
      <c r="B117" s="74">
        <v>0</v>
      </c>
      <c r="C117" s="74">
        <v>0</v>
      </c>
      <c r="D117" s="74">
        <f t="shared" si="33"/>
        <v>0</v>
      </c>
      <c r="E117" s="74">
        <v>0</v>
      </c>
      <c r="F117" s="74">
        <v>0</v>
      </c>
      <c r="G117" s="74">
        <f t="shared" si="34"/>
        <v>0</v>
      </c>
    </row>
    <row r="118" spans="1:7" x14ac:dyDescent="0.25">
      <c r="A118" s="83" t="s">
        <v>338</v>
      </c>
      <c r="B118" s="74">
        <v>0</v>
      </c>
      <c r="C118" s="74">
        <v>0</v>
      </c>
      <c r="D118" s="74">
        <f t="shared" si="33"/>
        <v>0</v>
      </c>
      <c r="E118" s="74">
        <v>0</v>
      </c>
      <c r="F118" s="74">
        <v>0</v>
      </c>
      <c r="G118" s="74">
        <f t="shared" si="34"/>
        <v>0</v>
      </c>
    </row>
    <row r="119" spans="1:7" x14ac:dyDescent="0.25">
      <c r="A119" s="83" t="s">
        <v>339</v>
      </c>
      <c r="B119" s="74">
        <v>0</v>
      </c>
      <c r="C119" s="74">
        <v>0</v>
      </c>
      <c r="D119" s="74">
        <f t="shared" si="33"/>
        <v>0</v>
      </c>
      <c r="E119" s="74">
        <v>0</v>
      </c>
      <c r="F119" s="74">
        <v>0</v>
      </c>
      <c r="G119" s="74">
        <f t="shared" si="34"/>
        <v>0</v>
      </c>
    </row>
    <row r="120" spans="1:7" x14ac:dyDescent="0.25">
      <c r="A120" s="83" t="s">
        <v>340</v>
      </c>
      <c r="B120" s="74">
        <v>0</v>
      </c>
      <c r="C120" s="74">
        <v>0</v>
      </c>
      <c r="D120" s="74">
        <f t="shared" si="33"/>
        <v>0</v>
      </c>
      <c r="E120" s="74">
        <v>0</v>
      </c>
      <c r="F120" s="74">
        <v>0</v>
      </c>
      <c r="G120" s="74">
        <f t="shared" si="34"/>
        <v>0</v>
      </c>
    </row>
    <row r="121" spans="1:7" x14ac:dyDescent="0.25">
      <c r="A121" s="83" t="s">
        <v>341</v>
      </c>
      <c r="B121" s="74">
        <v>0</v>
      </c>
      <c r="C121" s="74">
        <v>0</v>
      </c>
      <c r="D121" s="74">
        <f t="shared" si="33"/>
        <v>0</v>
      </c>
      <c r="E121" s="74">
        <v>0</v>
      </c>
      <c r="F121" s="74">
        <v>0</v>
      </c>
      <c r="G121" s="74">
        <f t="shared" si="34"/>
        <v>0</v>
      </c>
    </row>
    <row r="122" spans="1:7" x14ac:dyDescent="0.25">
      <c r="A122" s="83" t="s">
        <v>342</v>
      </c>
      <c r="B122" s="74">
        <v>0</v>
      </c>
      <c r="C122" s="74">
        <v>0</v>
      </c>
      <c r="D122" s="74">
        <f t="shared" si="33"/>
        <v>0</v>
      </c>
      <c r="E122" s="74">
        <v>0</v>
      </c>
      <c r="F122" s="74">
        <v>0</v>
      </c>
      <c r="G122" s="74">
        <f t="shared" si="34"/>
        <v>0</v>
      </c>
    </row>
    <row r="123" spans="1:7" x14ac:dyDescent="0.25">
      <c r="A123" s="82" t="s">
        <v>343</v>
      </c>
      <c r="B123" s="179">
        <f>SUM(B124:B132)</f>
        <v>0</v>
      </c>
      <c r="C123" s="179">
        <f t="shared" ref="C123:G123" si="35">SUM(C124:C132)</f>
        <v>0</v>
      </c>
      <c r="D123" s="179">
        <f t="shared" si="35"/>
        <v>0</v>
      </c>
      <c r="E123" s="179">
        <f t="shared" si="35"/>
        <v>0</v>
      </c>
      <c r="F123" s="179">
        <f t="shared" si="35"/>
        <v>0</v>
      </c>
      <c r="G123" s="179">
        <f t="shared" si="35"/>
        <v>0</v>
      </c>
    </row>
    <row r="124" spans="1:7" x14ac:dyDescent="0.25">
      <c r="A124" s="83" t="s">
        <v>344</v>
      </c>
      <c r="B124" s="74">
        <v>0</v>
      </c>
      <c r="C124" s="74">
        <v>0</v>
      </c>
      <c r="D124" s="74">
        <f t="shared" ref="D124:D132" si="36">B124+C124</f>
        <v>0</v>
      </c>
      <c r="E124" s="74">
        <v>0</v>
      </c>
      <c r="F124" s="74">
        <v>0</v>
      </c>
      <c r="G124" s="74">
        <f t="shared" ref="G124:G132" si="37">D124-E124</f>
        <v>0</v>
      </c>
    </row>
    <row r="125" spans="1:7" x14ac:dyDescent="0.25">
      <c r="A125" s="83" t="s">
        <v>345</v>
      </c>
      <c r="B125" s="74">
        <v>0</v>
      </c>
      <c r="C125" s="74">
        <v>0</v>
      </c>
      <c r="D125" s="74">
        <f t="shared" si="36"/>
        <v>0</v>
      </c>
      <c r="E125" s="74">
        <v>0</v>
      </c>
      <c r="F125" s="74">
        <v>0</v>
      </c>
      <c r="G125" s="74">
        <f t="shared" si="37"/>
        <v>0</v>
      </c>
    </row>
    <row r="126" spans="1:7" x14ac:dyDescent="0.25">
      <c r="A126" s="83" t="s">
        <v>346</v>
      </c>
      <c r="B126" s="74">
        <v>0</v>
      </c>
      <c r="C126" s="74">
        <v>0</v>
      </c>
      <c r="D126" s="74">
        <f t="shared" si="36"/>
        <v>0</v>
      </c>
      <c r="E126" s="74">
        <v>0</v>
      </c>
      <c r="F126" s="74">
        <v>0</v>
      </c>
      <c r="G126" s="74">
        <f t="shared" si="37"/>
        <v>0</v>
      </c>
    </row>
    <row r="127" spans="1:7" x14ac:dyDescent="0.25">
      <c r="A127" s="83" t="s">
        <v>347</v>
      </c>
      <c r="B127" s="74">
        <v>0</v>
      </c>
      <c r="C127" s="74">
        <v>0</v>
      </c>
      <c r="D127" s="74">
        <f t="shared" si="36"/>
        <v>0</v>
      </c>
      <c r="E127" s="74">
        <v>0</v>
      </c>
      <c r="F127" s="74">
        <v>0</v>
      </c>
      <c r="G127" s="74">
        <f t="shared" si="37"/>
        <v>0</v>
      </c>
    </row>
    <row r="128" spans="1:7" x14ac:dyDescent="0.25">
      <c r="A128" s="83" t="s">
        <v>348</v>
      </c>
      <c r="B128" s="74">
        <v>0</v>
      </c>
      <c r="C128" s="74">
        <v>0</v>
      </c>
      <c r="D128" s="74">
        <f t="shared" si="36"/>
        <v>0</v>
      </c>
      <c r="E128" s="74">
        <v>0</v>
      </c>
      <c r="F128" s="74">
        <v>0</v>
      </c>
      <c r="G128" s="74">
        <f t="shared" si="37"/>
        <v>0</v>
      </c>
    </row>
    <row r="129" spans="1:7" x14ac:dyDescent="0.25">
      <c r="A129" s="83" t="s">
        <v>349</v>
      </c>
      <c r="B129" s="74">
        <v>0</v>
      </c>
      <c r="C129" s="74">
        <v>0</v>
      </c>
      <c r="D129" s="74">
        <f t="shared" si="36"/>
        <v>0</v>
      </c>
      <c r="E129" s="74">
        <v>0</v>
      </c>
      <c r="F129" s="74">
        <v>0</v>
      </c>
      <c r="G129" s="74">
        <f t="shared" si="37"/>
        <v>0</v>
      </c>
    </row>
    <row r="130" spans="1:7" x14ac:dyDescent="0.25">
      <c r="A130" s="83" t="s">
        <v>350</v>
      </c>
      <c r="B130" s="74">
        <v>0</v>
      </c>
      <c r="C130" s="74">
        <v>0</v>
      </c>
      <c r="D130" s="74">
        <f t="shared" si="36"/>
        <v>0</v>
      </c>
      <c r="E130" s="74">
        <v>0</v>
      </c>
      <c r="F130" s="74">
        <v>0</v>
      </c>
      <c r="G130" s="74">
        <f t="shared" si="37"/>
        <v>0</v>
      </c>
    </row>
    <row r="131" spans="1:7" x14ac:dyDescent="0.25">
      <c r="A131" s="83" t="s">
        <v>351</v>
      </c>
      <c r="B131" s="74">
        <v>0</v>
      </c>
      <c r="C131" s="74">
        <v>0</v>
      </c>
      <c r="D131" s="74">
        <f t="shared" si="36"/>
        <v>0</v>
      </c>
      <c r="E131" s="74">
        <v>0</v>
      </c>
      <c r="F131" s="74">
        <v>0</v>
      </c>
      <c r="G131" s="74">
        <f t="shared" si="37"/>
        <v>0</v>
      </c>
    </row>
    <row r="132" spans="1:7" x14ac:dyDescent="0.25">
      <c r="A132" s="83" t="s">
        <v>352</v>
      </c>
      <c r="B132" s="74">
        <v>0</v>
      </c>
      <c r="C132" s="74">
        <v>0</v>
      </c>
      <c r="D132" s="74">
        <f t="shared" si="36"/>
        <v>0</v>
      </c>
      <c r="E132" s="74">
        <v>0</v>
      </c>
      <c r="F132" s="74">
        <v>0</v>
      </c>
      <c r="G132" s="74">
        <f t="shared" si="37"/>
        <v>0</v>
      </c>
    </row>
    <row r="133" spans="1:7" x14ac:dyDescent="0.25">
      <c r="A133" s="82" t="s">
        <v>353</v>
      </c>
      <c r="B133" s="179">
        <f>SUM(B134:B136)</f>
        <v>0</v>
      </c>
      <c r="C133" s="179">
        <f t="shared" ref="C133:G133" si="38">SUM(C134:C136)</f>
        <v>0</v>
      </c>
      <c r="D133" s="179">
        <f t="shared" si="38"/>
        <v>0</v>
      </c>
      <c r="E133" s="179">
        <f t="shared" si="38"/>
        <v>0</v>
      </c>
      <c r="F133" s="179">
        <f t="shared" si="38"/>
        <v>0</v>
      </c>
      <c r="G133" s="179">
        <f t="shared" si="38"/>
        <v>0</v>
      </c>
    </row>
    <row r="134" spans="1:7" x14ac:dyDescent="0.25">
      <c r="A134" s="83" t="s">
        <v>354</v>
      </c>
      <c r="B134" s="74">
        <v>0</v>
      </c>
      <c r="C134" s="74">
        <v>0</v>
      </c>
      <c r="D134" s="74">
        <f t="shared" ref="D134:D157" si="39">B134+C134</f>
        <v>0</v>
      </c>
      <c r="E134" s="74">
        <v>0</v>
      </c>
      <c r="F134" s="74">
        <v>0</v>
      </c>
      <c r="G134" s="74">
        <f t="shared" ref="G134:G136" si="40">D134-E134</f>
        <v>0</v>
      </c>
    </row>
    <row r="135" spans="1:7" x14ac:dyDescent="0.25">
      <c r="A135" s="83" t="s">
        <v>355</v>
      </c>
      <c r="B135" s="74">
        <v>0</v>
      </c>
      <c r="C135" s="74">
        <v>0</v>
      </c>
      <c r="D135" s="74">
        <f t="shared" si="39"/>
        <v>0</v>
      </c>
      <c r="E135" s="74">
        <v>0</v>
      </c>
      <c r="F135" s="74">
        <v>0</v>
      </c>
      <c r="G135" s="74">
        <f t="shared" si="40"/>
        <v>0</v>
      </c>
    </row>
    <row r="136" spans="1:7" x14ac:dyDescent="0.25">
      <c r="A136" s="83" t="s">
        <v>356</v>
      </c>
      <c r="B136" s="74">
        <v>0</v>
      </c>
      <c r="C136" s="74">
        <v>0</v>
      </c>
      <c r="D136" s="74">
        <f t="shared" si="39"/>
        <v>0</v>
      </c>
      <c r="E136" s="74">
        <v>0</v>
      </c>
      <c r="F136" s="74">
        <v>0</v>
      </c>
      <c r="G136" s="74">
        <f t="shared" si="40"/>
        <v>0</v>
      </c>
    </row>
    <row r="137" spans="1:7" x14ac:dyDescent="0.25">
      <c r="A137" s="82" t="s">
        <v>357</v>
      </c>
      <c r="B137" s="179">
        <f>SUM(B138:B142,B144:B145)</f>
        <v>0</v>
      </c>
      <c r="C137" s="179">
        <f t="shared" ref="C137:G137" si="41">SUM(C138:C142,C144:C145)</f>
        <v>0</v>
      </c>
      <c r="D137" s="179">
        <f t="shared" si="41"/>
        <v>0</v>
      </c>
      <c r="E137" s="179">
        <f t="shared" si="41"/>
        <v>0</v>
      </c>
      <c r="F137" s="179">
        <f t="shared" si="41"/>
        <v>0</v>
      </c>
      <c r="G137" s="179">
        <f t="shared" si="41"/>
        <v>0</v>
      </c>
    </row>
    <row r="138" spans="1:7" x14ac:dyDescent="0.25">
      <c r="A138" s="83" t="s">
        <v>358</v>
      </c>
      <c r="B138" s="74">
        <v>0</v>
      </c>
      <c r="C138" s="74">
        <v>0</v>
      </c>
      <c r="D138" s="74">
        <f t="shared" si="39"/>
        <v>0</v>
      </c>
      <c r="E138" s="74">
        <v>0</v>
      </c>
      <c r="F138" s="74">
        <v>0</v>
      </c>
      <c r="G138" s="74">
        <f t="shared" ref="G138:G145" si="42">D138-E138</f>
        <v>0</v>
      </c>
    </row>
    <row r="139" spans="1:7" x14ac:dyDescent="0.25">
      <c r="A139" s="83" t="s">
        <v>359</v>
      </c>
      <c r="B139" s="74">
        <v>0</v>
      </c>
      <c r="C139" s="74">
        <v>0</v>
      </c>
      <c r="D139" s="74">
        <f t="shared" si="39"/>
        <v>0</v>
      </c>
      <c r="E139" s="74">
        <v>0</v>
      </c>
      <c r="F139" s="74">
        <v>0</v>
      </c>
      <c r="G139" s="74">
        <f t="shared" si="42"/>
        <v>0</v>
      </c>
    </row>
    <row r="140" spans="1:7" x14ac:dyDescent="0.25">
      <c r="A140" s="83" t="s">
        <v>360</v>
      </c>
      <c r="B140" s="74">
        <v>0</v>
      </c>
      <c r="C140" s="74">
        <v>0</v>
      </c>
      <c r="D140" s="74">
        <f t="shared" si="39"/>
        <v>0</v>
      </c>
      <c r="E140" s="74">
        <v>0</v>
      </c>
      <c r="F140" s="74">
        <v>0</v>
      </c>
      <c r="G140" s="74">
        <f t="shared" si="42"/>
        <v>0</v>
      </c>
    </row>
    <row r="141" spans="1:7" x14ac:dyDescent="0.25">
      <c r="A141" s="83" t="s">
        <v>361</v>
      </c>
      <c r="B141" s="74">
        <v>0</v>
      </c>
      <c r="C141" s="74">
        <v>0</v>
      </c>
      <c r="D141" s="74">
        <f t="shared" si="39"/>
        <v>0</v>
      </c>
      <c r="E141" s="74">
        <v>0</v>
      </c>
      <c r="F141" s="74">
        <v>0</v>
      </c>
      <c r="G141" s="74">
        <f t="shared" si="42"/>
        <v>0</v>
      </c>
    </row>
    <row r="142" spans="1:7" x14ac:dyDescent="0.25">
      <c r="A142" s="83" t="s">
        <v>362</v>
      </c>
      <c r="B142" s="74">
        <v>0</v>
      </c>
      <c r="C142" s="74">
        <v>0</v>
      </c>
      <c r="D142" s="74">
        <f t="shared" si="39"/>
        <v>0</v>
      </c>
      <c r="E142" s="74">
        <v>0</v>
      </c>
      <c r="F142" s="74">
        <v>0</v>
      </c>
      <c r="G142" s="74">
        <f t="shared" si="42"/>
        <v>0</v>
      </c>
    </row>
    <row r="143" spans="1:7" x14ac:dyDescent="0.25">
      <c r="A143" s="83" t="s">
        <v>363</v>
      </c>
      <c r="B143" s="74">
        <v>0</v>
      </c>
      <c r="C143" s="74">
        <v>0</v>
      </c>
      <c r="D143" s="74">
        <f t="shared" si="39"/>
        <v>0</v>
      </c>
      <c r="E143" s="74">
        <v>0</v>
      </c>
      <c r="F143" s="74">
        <v>0</v>
      </c>
      <c r="G143" s="74">
        <f t="shared" si="42"/>
        <v>0</v>
      </c>
    </row>
    <row r="144" spans="1:7" x14ac:dyDescent="0.25">
      <c r="A144" s="83" t="s">
        <v>364</v>
      </c>
      <c r="B144" s="74">
        <v>0</v>
      </c>
      <c r="C144" s="74">
        <v>0</v>
      </c>
      <c r="D144" s="74">
        <f t="shared" si="39"/>
        <v>0</v>
      </c>
      <c r="E144" s="74">
        <v>0</v>
      </c>
      <c r="F144" s="74">
        <v>0</v>
      </c>
      <c r="G144" s="74">
        <f t="shared" si="42"/>
        <v>0</v>
      </c>
    </row>
    <row r="145" spans="1:7" x14ac:dyDescent="0.25">
      <c r="A145" s="83" t="s">
        <v>365</v>
      </c>
      <c r="B145" s="74">
        <v>0</v>
      </c>
      <c r="C145" s="74">
        <v>0</v>
      </c>
      <c r="D145" s="74">
        <f t="shared" si="39"/>
        <v>0</v>
      </c>
      <c r="E145" s="74">
        <v>0</v>
      </c>
      <c r="F145" s="74">
        <v>0</v>
      </c>
      <c r="G145" s="74">
        <f t="shared" si="42"/>
        <v>0</v>
      </c>
    </row>
    <row r="146" spans="1:7" x14ac:dyDescent="0.25">
      <c r="A146" s="82" t="s">
        <v>366</v>
      </c>
      <c r="B146" s="179">
        <f>SUM(B147:B149)</f>
        <v>0</v>
      </c>
      <c r="C146" s="179">
        <f t="shared" ref="C146:G146" si="43">SUM(C147:C149)</f>
        <v>0</v>
      </c>
      <c r="D146" s="179">
        <f t="shared" si="43"/>
        <v>0</v>
      </c>
      <c r="E146" s="179">
        <f t="shared" si="43"/>
        <v>0</v>
      </c>
      <c r="F146" s="179">
        <f t="shared" si="43"/>
        <v>0</v>
      </c>
      <c r="G146" s="179">
        <f t="shared" si="43"/>
        <v>0</v>
      </c>
    </row>
    <row r="147" spans="1:7" x14ac:dyDescent="0.25">
      <c r="A147" s="83" t="s">
        <v>367</v>
      </c>
      <c r="B147" s="74">
        <v>0</v>
      </c>
      <c r="C147" s="74">
        <v>0</v>
      </c>
      <c r="D147" s="74">
        <f t="shared" si="39"/>
        <v>0</v>
      </c>
      <c r="E147" s="74">
        <v>0</v>
      </c>
      <c r="F147" s="74">
        <v>0</v>
      </c>
      <c r="G147" s="74">
        <f t="shared" ref="G147:G149" si="44">D147-E147</f>
        <v>0</v>
      </c>
    </row>
    <row r="148" spans="1:7" x14ac:dyDescent="0.25">
      <c r="A148" s="83" t="s">
        <v>368</v>
      </c>
      <c r="B148" s="74">
        <v>0</v>
      </c>
      <c r="C148" s="74">
        <v>0</v>
      </c>
      <c r="D148" s="74">
        <f t="shared" si="39"/>
        <v>0</v>
      </c>
      <c r="E148" s="74">
        <v>0</v>
      </c>
      <c r="F148" s="74">
        <v>0</v>
      </c>
      <c r="G148" s="74">
        <f t="shared" si="44"/>
        <v>0</v>
      </c>
    </row>
    <row r="149" spans="1:7" x14ac:dyDescent="0.25">
      <c r="A149" s="83" t="s">
        <v>369</v>
      </c>
      <c r="B149" s="74">
        <v>0</v>
      </c>
      <c r="C149" s="74">
        <v>0</v>
      </c>
      <c r="D149" s="74">
        <f t="shared" si="39"/>
        <v>0</v>
      </c>
      <c r="E149" s="74">
        <v>0</v>
      </c>
      <c r="F149" s="74">
        <v>0</v>
      </c>
      <c r="G149" s="74">
        <f t="shared" si="44"/>
        <v>0</v>
      </c>
    </row>
    <row r="150" spans="1:7" x14ac:dyDescent="0.25">
      <c r="A150" s="82" t="s">
        <v>370</v>
      </c>
      <c r="B150" s="179">
        <f>SUM(B151:B157)</f>
        <v>0</v>
      </c>
      <c r="C150" s="179">
        <f t="shared" ref="C150:G150" si="45">SUM(C151:C157)</f>
        <v>0</v>
      </c>
      <c r="D150" s="179">
        <f t="shared" si="45"/>
        <v>0</v>
      </c>
      <c r="E150" s="179">
        <f t="shared" si="45"/>
        <v>0</v>
      </c>
      <c r="F150" s="179">
        <f t="shared" si="45"/>
        <v>0</v>
      </c>
      <c r="G150" s="179">
        <f t="shared" si="45"/>
        <v>0</v>
      </c>
    </row>
    <row r="151" spans="1:7" x14ac:dyDescent="0.25">
      <c r="A151" s="83" t="s">
        <v>371</v>
      </c>
      <c r="B151" s="74">
        <v>0</v>
      </c>
      <c r="C151" s="74">
        <v>0</v>
      </c>
      <c r="D151" s="74">
        <f t="shared" si="39"/>
        <v>0</v>
      </c>
      <c r="E151" s="74">
        <v>0</v>
      </c>
      <c r="F151" s="74">
        <v>0</v>
      </c>
      <c r="G151" s="74">
        <f t="shared" ref="G151:G157" si="46">D151-E151</f>
        <v>0</v>
      </c>
    </row>
    <row r="152" spans="1:7" x14ac:dyDescent="0.25">
      <c r="A152" s="83" t="s">
        <v>372</v>
      </c>
      <c r="B152" s="74">
        <v>0</v>
      </c>
      <c r="C152" s="74">
        <v>0</v>
      </c>
      <c r="D152" s="74">
        <f t="shared" si="39"/>
        <v>0</v>
      </c>
      <c r="E152" s="74">
        <v>0</v>
      </c>
      <c r="F152" s="74">
        <v>0</v>
      </c>
      <c r="G152" s="74">
        <f t="shared" si="46"/>
        <v>0</v>
      </c>
    </row>
    <row r="153" spans="1:7" x14ac:dyDescent="0.25">
      <c r="A153" s="83" t="s">
        <v>373</v>
      </c>
      <c r="B153" s="74">
        <v>0</v>
      </c>
      <c r="C153" s="74">
        <v>0</v>
      </c>
      <c r="D153" s="74">
        <f t="shared" si="39"/>
        <v>0</v>
      </c>
      <c r="E153" s="74">
        <v>0</v>
      </c>
      <c r="F153" s="74">
        <v>0</v>
      </c>
      <c r="G153" s="74">
        <f t="shared" si="46"/>
        <v>0</v>
      </c>
    </row>
    <row r="154" spans="1:7" x14ac:dyDescent="0.25">
      <c r="A154" s="85" t="s">
        <v>374</v>
      </c>
      <c r="B154" s="74">
        <v>0</v>
      </c>
      <c r="C154" s="74">
        <v>0</v>
      </c>
      <c r="D154" s="74">
        <f t="shared" si="39"/>
        <v>0</v>
      </c>
      <c r="E154" s="74">
        <v>0</v>
      </c>
      <c r="F154" s="74">
        <v>0</v>
      </c>
      <c r="G154" s="74">
        <f t="shared" si="46"/>
        <v>0</v>
      </c>
    </row>
    <row r="155" spans="1:7" x14ac:dyDescent="0.25">
      <c r="A155" s="83" t="s">
        <v>375</v>
      </c>
      <c r="B155" s="74">
        <v>0</v>
      </c>
      <c r="C155" s="74">
        <v>0</v>
      </c>
      <c r="D155" s="74">
        <f t="shared" si="39"/>
        <v>0</v>
      </c>
      <c r="E155" s="74">
        <v>0</v>
      </c>
      <c r="F155" s="74">
        <v>0</v>
      </c>
      <c r="G155" s="74">
        <f t="shared" si="46"/>
        <v>0</v>
      </c>
    </row>
    <row r="156" spans="1:7" x14ac:dyDescent="0.25">
      <c r="A156" s="83" t="s">
        <v>376</v>
      </c>
      <c r="B156" s="74">
        <v>0</v>
      </c>
      <c r="C156" s="74">
        <v>0</v>
      </c>
      <c r="D156" s="74">
        <f t="shared" si="39"/>
        <v>0</v>
      </c>
      <c r="E156" s="74">
        <v>0</v>
      </c>
      <c r="F156" s="74">
        <v>0</v>
      </c>
      <c r="G156" s="74">
        <f t="shared" si="46"/>
        <v>0</v>
      </c>
    </row>
    <row r="157" spans="1:7" x14ac:dyDescent="0.25">
      <c r="A157" s="83" t="s">
        <v>377</v>
      </c>
      <c r="B157" s="74">
        <v>0</v>
      </c>
      <c r="C157" s="74">
        <v>0</v>
      </c>
      <c r="D157" s="74">
        <f t="shared" si="39"/>
        <v>0</v>
      </c>
      <c r="E157" s="74">
        <v>0</v>
      </c>
      <c r="F157" s="74">
        <v>0</v>
      </c>
      <c r="G157" s="74">
        <f t="shared" si="46"/>
        <v>0</v>
      </c>
    </row>
    <row r="158" spans="1:7" x14ac:dyDescent="0.25">
      <c r="A158" s="86"/>
      <c r="B158" s="180"/>
      <c r="C158" s="180"/>
      <c r="D158" s="180"/>
      <c r="E158" s="180"/>
      <c r="F158" s="180"/>
      <c r="G158" s="180"/>
    </row>
    <row r="159" spans="1:7" x14ac:dyDescent="0.25">
      <c r="A159" s="29" t="s">
        <v>379</v>
      </c>
      <c r="B159" s="181">
        <f>B9+B84</f>
        <v>731985912</v>
      </c>
      <c r="C159" s="181">
        <f t="shared" ref="C159:G159" si="47">C9+C84</f>
        <v>30922127.330000006</v>
      </c>
      <c r="D159" s="181">
        <f t="shared" si="47"/>
        <v>762908039.33000016</v>
      </c>
      <c r="E159" s="181">
        <f t="shared" si="47"/>
        <v>748376466.35000014</v>
      </c>
      <c r="F159" s="181">
        <f t="shared" si="47"/>
        <v>733396864.19999981</v>
      </c>
      <c r="G159" s="181">
        <f t="shared" si="47"/>
        <v>14531572.979999997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70"/>
  <sheetViews>
    <sheetView showGridLines="0" topLeftCell="A22" zoomScale="75" zoomScaleNormal="75" workbookViewId="0">
      <selection activeCell="J154" sqref="J154"/>
    </sheetView>
  </sheetViews>
  <sheetFormatPr baseColWidth="10" defaultColWidth="11" defaultRowHeight="15" x14ac:dyDescent="0.25"/>
  <cols>
    <col min="1" max="1" width="62.570312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2" t="s">
        <v>380</v>
      </c>
      <c r="B1" s="193"/>
      <c r="C1" s="193"/>
      <c r="D1" s="193"/>
      <c r="E1" s="193"/>
      <c r="F1" s="193"/>
      <c r="G1" s="194"/>
    </row>
    <row r="2" spans="1:7" ht="15" customHeight="1" x14ac:dyDescent="0.25">
      <c r="A2" s="106" t="str">
        <f>'Formato 1'!A2</f>
        <v>Poder Legislativo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31 de Diciembre de 2024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87" t="s">
        <v>4</v>
      </c>
      <c r="B7" s="189" t="s">
        <v>298</v>
      </c>
      <c r="C7" s="189"/>
      <c r="D7" s="189"/>
      <c r="E7" s="189"/>
      <c r="F7" s="189"/>
      <c r="G7" s="191" t="s">
        <v>299</v>
      </c>
    </row>
    <row r="8" spans="1:7" ht="30" x14ac:dyDescent="0.25">
      <c r="A8" s="188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90"/>
    </row>
    <row r="9" spans="1:7" ht="15.75" customHeight="1" x14ac:dyDescent="0.25">
      <c r="A9" s="26" t="s">
        <v>382</v>
      </c>
      <c r="B9" s="182">
        <f t="shared" ref="B9:G9" si="0">SUM(B10:B57)</f>
        <v>731985912</v>
      </c>
      <c r="C9" s="182">
        <f t="shared" si="0"/>
        <v>30922127.330000002</v>
      </c>
      <c r="D9" s="182">
        <f t="shared" si="0"/>
        <v>762908039.33000016</v>
      </c>
      <c r="E9" s="182">
        <f t="shared" si="0"/>
        <v>748376466.35000014</v>
      </c>
      <c r="F9" s="182">
        <f t="shared" si="0"/>
        <v>733396864.20000017</v>
      </c>
      <c r="G9" s="182">
        <f t="shared" si="0"/>
        <v>14531572.979999997</v>
      </c>
    </row>
    <row r="10" spans="1:7" x14ac:dyDescent="0.25">
      <c r="A10" s="62" t="s">
        <v>586</v>
      </c>
      <c r="B10" s="74">
        <v>12060284</v>
      </c>
      <c r="C10" s="74">
        <v>-6688171.2999999998</v>
      </c>
      <c r="D10" s="74">
        <v>5372112.7000000002</v>
      </c>
      <c r="E10" s="74">
        <v>5372112.7000000002</v>
      </c>
      <c r="F10" s="74">
        <v>5372112.7000000002</v>
      </c>
      <c r="G10" s="74">
        <f>D10-E10</f>
        <v>0</v>
      </c>
    </row>
    <row r="11" spans="1:7" x14ac:dyDescent="0.25">
      <c r="A11" s="62" t="s">
        <v>587</v>
      </c>
      <c r="B11" s="74">
        <v>149034400</v>
      </c>
      <c r="C11" s="74">
        <v>-8451929.1999999993</v>
      </c>
      <c r="D11" s="74">
        <v>140582470.80000001</v>
      </c>
      <c r="E11" s="74">
        <v>140102470.80000001</v>
      </c>
      <c r="F11" s="74">
        <v>138342554.21000001</v>
      </c>
      <c r="G11" s="74">
        <f t="shared" ref="G11:G57" si="1">D11-E11</f>
        <v>480000</v>
      </c>
    </row>
    <row r="12" spans="1:7" x14ac:dyDescent="0.25">
      <c r="A12" s="62" t="s">
        <v>588</v>
      </c>
      <c r="B12" s="74">
        <v>28406842</v>
      </c>
      <c r="C12" s="74">
        <v>-7506084.5899999999</v>
      </c>
      <c r="D12" s="74">
        <v>20900757.41</v>
      </c>
      <c r="E12" s="74">
        <v>20900757.41</v>
      </c>
      <c r="F12" s="74">
        <v>20754237.949999999</v>
      </c>
      <c r="G12" s="74">
        <f t="shared" si="1"/>
        <v>0</v>
      </c>
    </row>
    <row r="13" spans="1:7" x14ac:dyDescent="0.25">
      <c r="A13" s="62" t="s">
        <v>633</v>
      </c>
      <c r="B13" s="74">
        <v>0</v>
      </c>
      <c r="C13" s="74">
        <v>1944988.73</v>
      </c>
      <c r="D13" s="74">
        <v>1944988.73</v>
      </c>
      <c r="E13" s="74">
        <v>1944988.73</v>
      </c>
      <c r="F13" s="74">
        <v>1856496.53</v>
      </c>
      <c r="G13" s="74">
        <f t="shared" si="1"/>
        <v>0</v>
      </c>
    </row>
    <row r="14" spans="1:7" x14ac:dyDescent="0.25">
      <c r="A14" s="62" t="s">
        <v>589</v>
      </c>
      <c r="B14" s="74">
        <v>14355155</v>
      </c>
      <c r="C14" s="74">
        <v>-171954.36</v>
      </c>
      <c r="D14" s="74">
        <v>14183200.640000001</v>
      </c>
      <c r="E14" s="74">
        <v>14183200.640000001</v>
      </c>
      <c r="F14" s="74">
        <v>14183200.640000001</v>
      </c>
      <c r="G14" s="74">
        <f t="shared" si="1"/>
        <v>0</v>
      </c>
    </row>
    <row r="15" spans="1:7" x14ac:dyDescent="0.25">
      <c r="A15" s="62" t="s">
        <v>590</v>
      </c>
      <c r="B15" s="74">
        <v>950112</v>
      </c>
      <c r="C15" s="74">
        <v>-39045.919999999998</v>
      </c>
      <c r="D15" s="74">
        <v>911066.08</v>
      </c>
      <c r="E15" s="74">
        <v>911066.08</v>
      </c>
      <c r="F15" s="74">
        <v>911066.08</v>
      </c>
      <c r="G15" s="74">
        <f t="shared" si="1"/>
        <v>0</v>
      </c>
    </row>
    <row r="16" spans="1:7" x14ac:dyDescent="0.25">
      <c r="A16" s="62" t="s">
        <v>591</v>
      </c>
      <c r="B16" s="74">
        <v>57765256</v>
      </c>
      <c r="C16" s="74">
        <v>5760321.2000000002</v>
      </c>
      <c r="D16" s="74">
        <v>63525577.200000003</v>
      </c>
      <c r="E16" s="74">
        <v>63525577.200000003</v>
      </c>
      <c r="F16" s="74">
        <v>63178099.140000001</v>
      </c>
      <c r="G16" s="74">
        <f t="shared" si="1"/>
        <v>0</v>
      </c>
    </row>
    <row r="17" spans="1:7" x14ac:dyDescent="0.25">
      <c r="A17" s="62" t="s">
        <v>634</v>
      </c>
      <c r="B17" s="74">
        <v>7441094</v>
      </c>
      <c r="C17" s="74">
        <v>1317013.6399999999</v>
      </c>
      <c r="D17" s="74">
        <v>8758107.6400000006</v>
      </c>
      <c r="E17" s="74">
        <v>8758107.6400000006</v>
      </c>
      <c r="F17" s="74">
        <v>8705462.3599999994</v>
      </c>
      <c r="G17" s="74">
        <f t="shared" si="1"/>
        <v>0</v>
      </c>
    </row>
    <row r="18" spans="1:7" x14ac:dyDescent="0.25">
      <c r="A18" s="62" t="s">
        <v>592</v>
      </c>
      <c r="B18" s="74">
        <v>0</v>
      </c>
      <c r="C18" s="74">
        <v>4284298.3899999997</v>
      </c>
      <c r="D18" s="74">
        <v>4284298.3899999997</v>
      </c>
      <c r="E18" s="74">
        <v>4284298.3899999997</v>
      </c>
      <c r="F18" s="74">
        <v>4284298.3899999997</v>
      </c>
      <c r="G18" s="74">
        <f t="shared" si="1"/>
        <v>0</v>
      </c>
    </row>
    <row r="19" spans="1:7" x14ac:dyDescent="0.25">
      <c r="A19" s="62" t="s">
        <v>635</v>
      </c>
      <c r="B19" s="74">
        <v>0</v>
      </c>
      <c r="C19" s="74">
        <v>1967819.59</v>
      </c>
      <c r="D19" s="74">
        <v>1967819.59</v>
      </c>
      <c r="E19" s="74">
        <v>1967819.59</v>
      </c>
      <c r="F19" s="74">
        <v>1942120.31</v>
      </c>
      <c r="G19" s="74">
        <f t="shared" si="1"/>
        <v>0</v>
      </c>
    </row>
    <row r="20" spans="1:7" x14ac:dyDescent="0.25">
      <c r="A20" s="62" t="s">
        <v>593</v>
      </c>
      <c r="B20" s="74">
        <v>9196766</v>
      </c>
      <c r="C20" s="74">
        <v>376760.19</v>
      </c>
      <c r="D20" s="74">
        <v>9573526.1899999995</v>
      </c>
      <c r="E20" s="74">
        <v>9573526.1899999995</v>
      </c>
      <c r="F20" s="74">
        <v>9573526.1899999995</v>
      </c>
      <c r="G20" s="74">
        <f t="shared" si="1"/>
        <v>0</v>
      </c>
    </row>
    <row r="21" spans="1:7" x14ac:dyDescent="0.25">
      <c r="A21" s="62" t="s">
        <v>636</v>
      </c>
      <c r="B21" s="74">
        <v>19477378</v>
      </c>
      <c r="C21" s="74">
        <v>642778.69999999995</v>
      </c>
      <c r="D21" s="74">
        <v>20120156.699999999</v>
      </c>
      <c r="E21" s="74">
        <v>20120156.699999999</v>
      </c>
      <c r="F21" s="74">
        <v>20120156.699999999</v>
      </c>
      <c r="G21" s="74">
        <f t="shared" si="1"/>
        <v>0</v>
      </c>
    </row>
    <row r="22" spans="1:7" x14ac:dyDescent="0.25">
      <c r="A22" s="62" t="s">
        <v>594</v>
      </c>
      <c r="B22" s="74">
        <v>5660060</v>
      </c>
      <c r="C22" s="74">
        <v>472798.77</v>
      </c>
      <c r="D22" s="74">
        <v>6132858.7699999996</v>
      </c>
      <c r="E22" s="74">
        <v>6132858.7699999996</v>
      </c>
      <c r="F22" s="74">
        <v>6132858.7699999996</v>
      </c>
      <c r="G22" s="74">
        <f t="shared" si="1"/>
        <v>0</v>
      </c>
    </row>
    <row r="23" spans="1:7" x14ac:dyDescent="0.25">
      <c r="A23" s="62" t="s">
        <v>637</v>
      </c>
      <c r="B23" s="74">
        <v>8988035</v>
      </c>
      <c r="C23" s="74">
        <v>-150102.79</v>
      </c>
      <c r="D23" s="74">
        <v>8837932.2100000009</v>
      </c>
      <c r="E23" s="74">
        <v>8837932.2100000009</v>
      </c>
      <c r="F23" s="74">
        <v>8825357.8100000005</v>
      </c>
      <c r="G23" s="74">
        <f t="shared" si="1"/>
        <v>0</v>
      </c>
    </row>
    <row r="24" spans="1:7" x14ac:dyDescent="0.25">
      <c r="A24" s="62" t="s">
        <v>638</v>
      </c>
      <c r="B24" s="74">
        <v>5111887</v>
      </c>
      <c r="C24" s="74">
        <v>-450777.89</v>
      </c>
      <c r="D24" s="74">
        <v>4661109.1100000003</v>
      </c>
      <c r="E24" s="74">
        <v>4661109.1100000003</v>
      </c>
      <c r="F24" s="74">
        <v>4661109.1100000003</v>
      </c>
      <c r="G24" s="74">
        <f t="shared" si="1"/>
        <v>0</v>
      </c>
    </row>
    <row r="25" spans="1:7" x14ac:dyDescent="0.25">
      <c r="A25" s="62" t="s">
        <v>595</v>
      </c>
      <c r="B25" s="74">
        <v>9068257</v>
      </c>
      <c r="C25" s="74">
        <v>-690170.63</v>
      </c>
      <c r="D25" s="74">
        <v>8378086.3700000001</v>
      </c>
      <c r="E25" s="74">
        <v>8378086.3700000001</v>
      </c>
      <c r="F25" s="74">
        <v>8378086.3700000001</v>
      </c>
      <c r="G25" s="74">
        <f t="shared" si="1"/>
        <v>0</v>
      </c>
    </row>
    <row r="26" spans="1:7" x14ac:dyDescent="0.25">
      <c r="A26" s="62" t="s">
        <v>639</v>
      </c>
      <c r="B26" s="74">
        <v>5879350</v>
      </c>
      <c r="C26" s="74">
        <v>300029.03999999998</v>
      </c>
      <c r="D26" s="74">
        <v>6179379.04</v>
      </c>
      <c r="E26" s="74">
        <v>6051680.4400000004</v>
      </c>
      <c r="F26" s="74">
        <v>5941529.1600000001</v>
      </c>
      <c r="G26" s="74">
        <f t="shared" si="1"/>
        <v>127698.59999999963</v>
      </c>
    </row>
    <row r="27" spans="1:7" x14ac:dyDescent="0.25">
      <c r="A27" s="62" t="s">
        <v>596</v>
      </c>
      <c r="B27" s="74">
        <v>20196225</v>
      </c>
      <c r="C27" s="74">
        <v>7151775.6500000004</v>
      </c>
      <c r="D27" s="74">
        <v>27348000.649999999</v>
      </c>
      <c r="E27" s="74">
        <v>23530541.050000001</v>
      </c>
      <c r="F27" s="74">
        <v>18933135.620000001</v>
      </c>
      <c r="G27" s="74">
        <f t="shared" si="1"/>
        <v>3817459.5999999978</v>
      </c>
    </row>
    <row r="28" spans="1:7" x14ac:dyDescent="0.25">
      <c r="A28" s="62" t="s">
        <v>640</v>
      </c>
      <c r="B28" s="74">
        <v>11644660</v>
      </c>
      <c r="C28" s="74">
        <v>2987199.27</v>
      </c>
      <c r="D28" s="74">
        <v>14631859.27</v>
      </c>
      <c r="E28" s="74">
        <v>13749386.949999999</v>
      </c>
      <c r="F28" s="74">
        <v>13749386.949999999</v>
      </c>
      <c r="G28" s="74">
        <f t="shared" si="1"/>
        <v>882472.3200000003</v>
      </c>
    </row>
    <row r="29" spans="1:7" x14ac:dyDescent="0.25">
      <c r="A29" s="62" t="s">
        <v>641</v>
      </c>
      <c r="B29" s="74">
        <v>9488821</v>
      </c>
      <c r="C29" s="74">
        <v>160258.79</v>
      </c>
      <c r="D29" s="74">
        <v>9649079.7899999991</v>
      </c>
      <c r="E29" s="74">
        <v>9649079.7899999991</v>
      </c>
      <c r="F29" s="74">
        <v>9649079.7899999991</v>
      </c>
      <c r="G29" s="74">
        <f t="shared" si="1"/>
        <v>0</v>
      </c>
    </row>
    <row r="30" spans="1:7" x14ac:dyDescent="0.25">
      <c r="A30" s="62" t="s">
        <v>642</v>
      </c>
      <c r="B30" s="74">
        <v>19536014</v>
      </c>
      <c r="C30" s="74">
        <v>2562752.52</v>
      </c>
      <c r="D30" s="74">
        <v>22098766.52</v>
      </c>
      <c r="E30" s="74">
        <v>21606917.010000002</v>
      </c>
      <c r="F30" s="74">
        <v>19495227.52</v>
      </c>
      <c r="G30" s="74">
        <f t="shared" si="1"/>
        <v>491849.50999999791</v>
      </c>
    </row>
    <row r="31" spans="1:7" x14ac:dyDescent="0.25">
      <c r="A31" s="62" t="s">
        <v>643</v>
      </c>
      <c r="B31" s="74">
        <v>57931277</v>
      </c>
      <c r="C31" s="74">
        <v>13835843.359999999</v>
      </c>
      <c r="D31" s="74">
        <v>71767120.359999999</v>
      </c>
      <c r="E31" s="74">
        <v>67513769.090000004</v>
      </c>
      <c r="F31" s="74">
        <v>63196916.57</v>
      </c>
      <c r="G31" s="74">
        <f t="shared" si="1"/>
        <v>4253351.2699999958</v>
      </c>
    </row>
    <row r="32" spans="1:7" x14ac:dyDescent="0.25">
      <c r="A32" s="62" t="s">
        <v>597</v>
      </c>
      <c r="B32" s="74">
        <v>4093946</v>
      </c>
      <c r="C32" s="74">
        <v>-64153.68</v>
      </c>
      <c r="D32" s="74">
        <v>4029792.32</v>
      </c>
      <c r="E32" s="74">
        <v>4029792.32</v>
      </c>
      <c r="F32" s="74">
        <v>4029792.32</v>
      </c>
      <c r="G32" s="74">
        <f t="shared" si="1"/>
        <v>0</v>
      </c>
    </row>
    <row r="33" spans="1:7" x14ac:dyDescent="0.25">
      <c r="A33" s="62" t="s">
        <v>644</v>
      </c>
      <c r="B33" s="74">
        <v>6857451</v>
      </c>
      <c r="C33" s="74">
        <v>67016.94</v>
      </c>
      <c r="D33" s="74">
        <v>6924467.9400000004</v>
      </c>
      <c r="E33" s="74">
        <v>6924467.9400000004</v>
      </c>
      <c r="F33" s="74">
        <v>6924467.9400000004</v>
      </c>
      <c r="G33" s="74">
        <f t="shared" si="1"/>
        <v>0</v>
      </c>
    </row>
    <row r="34" spans="1:7" x14ac:dyDescent="0.25">
      <c r="A34" s="62" t="s">
        <v>598</v>
      </c>
      <c r="B34" s="74">
        <v>5249721</v>
      </c>
      <c r="C34" s="74">
        <v>-96493.51</v>
      </c>
      <c r="D34" s="74">
        <v>5153227.49</v>
      </c>
      <c r="E34" s="74">
        <v>5003227.49</v>
      </c>
      <c r="F34" s="74">
        <v>4999063.09</v>
      </c>
      <c r="G34" s="74">
        <f t="shared" si="1"/>
        <v>150000</v>
      </c>
    </row>
    <row r="35" spans="1:7" x14ac:dyDescent="0.25">
      <c r="A35" s="62" t="s">
        <v>645</v>
      </c>
      <c r="B35" s="74">
        <v>36091315</v>
      </c>
      <c r="C35" s="74">
        <v>411767.84</v>
      </c>
      <c r="D35" s="74">
        <v>36503082.840000004</v>
      </c>
      <c r="E35" s="74">
        <v>36202652.399999999</v>
      </c>
      <c r="F35" s="74">
        <v>35899892.399999999</v>
      </c>
      <c r="G35" s="74">
        <f t="shared" si="1"/>
        <v>300430.44000000507</v>
      </c>
    </row>
    <row r="36" spans="1:7" x14ac:dyDescent="0.25">
      <c r="A36" s="62" t="s">
        <v>646</v>
      </c>
      <c r="B36" s="74">
        <v>7537130</v>
      </c>
      <c r="C36" s="74">
        <v>207153.48</v>
      </c>
      <c r="D36" s="74">
        <v>7744283.4800000004</v>
      </c>
      <c r="E36" s="74">
        <v>7744283.4800000004</v>
      </c>
      <c r="F36" s="74">
        <v>7744283.4800000004</v>
      </c>
      <c r="G36" s="74">
        <f t="shared" si="1"/>
        <v>0</v>
      </c>
    </row>
    <row r="37" spans="1:7" x14ac:dyDescent="0.25">
      <c r="A37" s="62" t="s">
        <v>599</v>
      </c>
      <c r="B37" s="74">
        <v>3830083</v>
      </c>
      <c r="C37" s="74">
        <v>2192350.11</v>
      </c>
      <c r="D37" s="74">
        <v>6022433.1099999994</v>
      </c>
      <c r="E37" s="74">
        <v>6022433.1100000003</v>
      </c>
      <c r="F37" s="74">
        <v>6016187.3200000003</v>
      </c>
      <c r="G37" s="74">
        <f t="shared" si="1"/>
        <v>0</v>
      </c>
    </row>
    <row r="38" spans="1:7" x14ac:dyDescent="0.25">
      <c r="A38" s="62" t="s">
        <v>600</v>
      </c>
      <c r="B38" s="74">
        <v>4058057.5</v>
      </c>
      <c r="C38" s="74">
        <v>-2234545.67</v>
      </c>
      <c r="D38" s="74">
        <v>1823511.83</v>
      </c>
      <c r="E38" s="74">
        <v>1823511.83</v>
      </c>
      <c r="F38" s="74">
        <v>1819564.7</v>
      </c>
      <c r="G38" s="74">
        <f t="shared" si="1"/>
        <v>0</v>
      </c>
    </row>
    <row r="39" spans="1:7" x14ac:dyDescent="0.25">
      <c r="A39" s="62" t="s">
        <v>601</v>
      </c>
      <c r="B39" s="74">
        <v>3466277.5</v>
      </c>
      <c r="C39" s="74">
        <v>-115829.9</v>
      </c>
      <c r="D39" s="74">
        <v>3350447.6</v>
      </c>
      <c r="E39" s="74">
        <v>3350447.6</v>
      </c>
      <c r="F39" s="74">
        <v>3349315.6</v>
      </c>
      <c r="G39" s="74">
        <f t="shared" si="1"/>
        <v>0</v>
      </c>
    </row>
    <row r="40" spans="1:7" x14ac:dyDescent="0.25">
      <c r="A40" s="62" t="s">
        <v>602</v>
      </c>
      <c r="B40" s="74">
        <v>7690661</v>
      </c>
      <c r="C40" s="74">
        <v>3098320.74</v>
      </c>
      <c r="D40" s="74">
        <v>10788981.74</v>
      </c>
      <c r="E40" s="74">
        <v>10788981.74</v>
      </c>
      <c r="F40" s="74">
        <v>10788429.310000001</v>
      </c>
      <c r="G40" s="74">
        <f t="shared" si="1"/>
        <v>0</v>
      </c>
    </row>
    <row r="41" spans="1:7" x14ac:dyDescent="0.25">
      <c r="A41" s="62" t="s">
        <v>603</v>
      </c>
      <c r="B41" s="74">
        <v>6832730</v>
      </c>
      <c r="C41" s="74">
        <v>1138364.42</v>
      </c>
      <c r="D41" s="74">
        <v>7971094.4199999999</v>
      </c>
      <c r="E41" s="74">
        <v>7971094.4199999999</v>
      </c>
      <c r="F41" s="74">
        <v>7971094.4199999999</v>
      </c>
      <c r="G41" s="74">
        <f t="shared" si="1"/>
        <v>0</v>
      </c>
    </row>
    <row r="42" spans="1:7" x14ac:dyDescent="0.25">
      <c r="A42" s="62" t="s">
        <v>604</v>
      </c>
      <c r="B42" s="74">
        <v>19608382</v>
      </c>
      <c r="C42" s="74">
        <v>-9840875.4600000009</v>
      </c>
      <c r="D42" s="74">
        <v>9767506.5399999991</v>
      </c>
      <c r="E42" s="74">
        <v>9767506.5399999991</v>
      </c>
      <c r="F42" s="74">
        <v>9735851.3599999994</v>
      </c>
      <c r="G42" s="74">
        <f t="shared" si="1"/>
        <v>0</v>
      </c>
    </row>
    <row r="43" spans="1:7" x14ac:dyDescent="0.25">
      <c r="A43" s="62" t="s">
        <v>605</v>
      </c>
      <c r="B43" s="74">
        <v>22646447</v>
      </c>
      <c r="C43" s="74">
        <v>4785546.95</v>
      </c>
      <c r="D43" s="74">
        <v>27431993.949999999</v>
      </c>
      <c r="E43" s="74">
        <v>27431993.949999999</v>
      </c>
      <c r="F43" s="74">
        <v>27430882.899999999</v>
      </c>
      <c r="G43" s="74">
        <f t="shared" si="1"/>
        <v>0</v>
      </c>
    </row>
    <row r="44" spans="1:7" x14ac:dyDescent="0.25">
      <c r="A44" s="62" t="s">
        <v>606</v>
      </c>
      <c r="B44" s="74">
        <v>32622030</v>
      </c>
      <c r="C44" s="74">
        <v>-1271938.1499999999</v>
      </c>
      <c r="D44" s="74">
        <v>31350091.850000001</v>
      </c>
      <c r="E44" s="74">
        <v>31350091.850000001</v>
      </c>
      <c r="F44" s="74">
        <v>31350091.850000001</v>
      </c>
      <c r="G44" s="74">
        <f t="shared" si="1"/>
        <v>0</v>
      </c>
    </row>
    <row r="45" spans="1:7" x14ac:dyDescent="0.25">
      <c r="A45" s="62" t="s">
        <v>607</v>
      </c>
      <c r="B45" s="74">
        <v>29011122</v>
      </c>
      <c r="C45" s="74">
        <v>279141.13</v>
      </c>
      <c r="D45" s="74">
        <v>29290263.129999999</v>
      </c>
      <c r="E45" s="74">
        <v>29290263.129999999</v>
      </c>
      <c r="F45" s="74">
        <v>29288330.379999999</v>
      </c>
      <c r="G45" s="74">
        <f t="shared" si="1"/>
        <v>0</v>
      </c>
    </row>
    <row r="46" spans="1:7" x14ac:dyDescent="0.25">
      <c r="A46" s="62" t="s">
        <v>608</v>
      </c>
      <c r="B46" s="74">
        <v>5367486.5</v>
      </c>
      <c r="C46" s="74">
        <v>703359.87</v>
      </c>
      <c r="D46" s="74">
        <v>6070846.3700000001</v>
      </c>
      <c r="E46" s="74">
        <v>6070846.3700000001</v>
      </c>
      <c r="F46" s="74">
        <v>6070846.3700000001</v>
      </c>
      <c r="G46" s="74">
        <f t="shared" si="1"/>
        <v>0</v>
      </c>
    </row>
    <row r="47" spans="1:7" x14ac:dyDescent="0.25">
      <c r="A47" s="62" t="s">
        <v>609</v>
      </c>
      <c r="B47" s="74">
        <v>3023588</v>
      </c>
      <c r="C47" s="74">
        <v>-85285.11</v>
      </c>
      <c r="D47" s="74">
        <v>2938302.89</v>
      </c>
      <c r="E47" s="74">
        <v>2938302.89</v>
      </c>
      <c r="F47" s="74">
        <v>2935023.82</v>
      </c>
      <c r="G47" s="74">
        <f t="shared" si="1"/>
        <v>0</v>
      </c>
    </row>
    <row r="48" spans="1:7" x14ac:dyDescent="0.25">
      <c r="A48" s="62" t="s">
        <v>610</v>
      </c>
      <c r="B48" s="74">
        <v>19047595</v>
      </c>
      <c r="C48" s="74">
        <v>1359445.96</v>
      </c>
      <c r="D48" s="74">
        <v>20407040.960000001</v>
      </c>
      <c r="E48" s="74">
        <v>20407040.960000001</v>
      </c>
      <c r="F48" s="74">
        <v>20404892.850000001</v>
      </c>
      <c r="G48" s="74">
        <f t="shared" si="1"/>
        <v>0</v>
      </c>
    </row>
    <row r="49" spans="1:7" x14ac:dyDescent="0.25">
      <c r="A49" s="62" t="s">
        <v>611</v>
      </c>
      <c r="B49" s="74">
        <v>3559831</v>
      </c>
      <c r="C49" s="74">
        <v>-1368348.64</v>
      </c>
      <c r="D49" s="74">
        <v>2191482.3600000003</v>
      </c>
      <c r="E49" s="74">
        <v>2191482.36</v>
      </c>
      <c r="F49" s="74">
        <v>2188441.09</v>
      </c>
      <c r="G49" s="74">
        <f t="shared" si="1"/>
        <v>0</v>
      </c>
    </row>
    <row r="50" spans="1:7" x14ac:dyDescent="0.25">
      <c r="A50" s="62" t="s">
        <v>612</v>
      </c>
      <c r="B50" s="74">
        <v>7547519.5</v>
      </c>
      <c r="C50" s="74">
        <v>1680751.24</v>
      </c>
      <c r="D50" s="74">
        <v>9228270.7400000002</v>
      </c>
      <c r="E50" s="74">
        <v>9228270.7400000002</v>
      </c>
      <c r="F50" s="74">
        <v>9226450.6300000008</v>
      </c>
      <c r="G50" s="74">
        <f t="shared" si="1"/>
        <v>0</v>
      </c>
    </row>
    <row r="51" spans="1:7" x14ac:dyDescent="0.25">
      <c r="A51" s="62" t="s">
        <v>613</v>
      </c>
      <c r="B51" s="74">
        <v>4054180</v>
      </c>
      <c r="C51" s="74">
        <v>293858.73</v>
      </c>
      <c r="D51" s="74">
        <v>4348038.7300000004</v>
      </c>
      <c r="E51" s="74">
        <v>4348038.7300000004</v>
      </c>
      <c r="F51" s="74">
        <v>4348038.7300000004</v>
      </c>
      <c r="G51" s="74">
        <f t="shared" si="1"/>
        <v>0</v>
      </c>
    </row>
    <row r="52" spans="1:7" x14ac:dyDescent="0.25">
      <c r="A52" s="62" t="s">
        <v>614</v>
      </c>
      <c r="B52" s="74">
        <v>4952038</v>
      </c>
      <c r="C52" s="74">
        <v>145345.97</v>
      </c>
      <c r="D52" s="74">
        <v>5097383.97</v>
      </c>
      <c r="E52" s="74">
        <v>5097383.97</v>
      </c>
      <c r="F52" s="74">
        <v>5096341.6500000004</v>
      </c>
      <c r="G52" s="74">
        <f t="shared" si="1"/>
        <v>0</v>
      </c>
    </row>
    <row r="53" spans="1:7" x14ac:dyDescent="0.25">
      <c r="A53" s="62" t="s">
        <v>615</v>
      </c>
      <c r="B53" s="74">
        <v>6765232</v>
      </c>
      <c r="C53" s="74">
        <v>3582300.81</v>
      </c>
      <c r="D53" s="74">
        <v>10347532.810000001</v>
      </c>
      <c r="E53" s="74">
        <v>8162266.21</v>
      </c>
      <c r="F53" s="74">
        <v>8138269.5999999996</v>
      </c>
      <c r="G53" s="74">
        <f t="shared" si="1"/>
        <v>2185266.6000000006</v>
      </c>
    </row>
    <row r="54" spans="1:7" x14ac:dyDescent="0.25">
      <c r="A54" s="62" t="s">
        <v>616</v>
      </c>
      <c r="B54" s="74">
        <v>16644855</v>
      </c>
      <c r="C54" s="74">
        <v>2685325.38</v>
      </c>
      <c r="D54" s="74">
        <v>19330180.379999999</v>
      </c>
      <c r="E54" s="74">
        <v>17487135.739999998</v>
      </c>
      <c r="F54" s="74">
        <v>17477170.190000001</v>
      </c>
      <c r="G54" s="74">
        <f t="shared" si="1"/>
        <v>1843044.6400000006</v>
      </c>
    </row>
    <row r="55" spans="1:7" x14ac:dyDescent="0.25">
      <c r="A55" s="62" t="s">
        <v>617</v>
      </c>
      <c r="B55" s="74">
        <v>4988940</v>
      </c>
      <c r="C55" s="74">
        <v>84624.82</v>
      </c>
      <c r="D55" s="74">
        <v>5073564.82</v>
      </c>
      <c r="E55" s="74">
        <v>5073564.82</v>
      </c>
      <c r="F55" s="74">
        <v>5071762.82</v>
      </c>
      <c r="G55" s="74">
        <f t="shared" si="1"/>
        <v>0</v>
      </c>
    </row>
    <row r="56" spans="1:7" x14ac:dyDescent="0.25">
      <c r="A56" s="62" t="s">
        <v>618</v>
      </c>
      <c r="B56" s="74">
        <v>10460236</v>
      </c>
      <c r="C56" s="74">
        <v>1990606.27</v>
      </c>
      <c r="D56" s="74">
        <v>12450842.27</v>
      </c>
      <c r="E56" s="74">
        <v>12450842.27</v>
      </c>
      <c r="F56" s="74">
        <v>11480099.42</v>
      </c>
      <c r="G56" s="74">
        <f t="shared" si="1"/>
        <v>0</v>
      </c>
    </row>
    <row r="57" spans="1:7" x14ac:dyDescent="0.25">
      <c r="A57" s="62" t="s">
        <v>619</v>
      </c>
      <c r="B57" s="74">
        <v>3787185</v>
      </c>
      <c r="C57" s="74">
        <v>1677915.63</v>
      </c>
      <c r="D57" s="74">
        <v>5465100.6299999999</v>
      </c>
      <c r="E57" s="74">
        <v>5465100.6299999999</v>
      </c>
      <c r="F57" s="74">
        <v>5426261.0899999999</v>
      </c>
      <c r="G57" s="74">
        <f t="shared" si="1"/>
        <v>0</v>
      </c>
    </row>
    <row r="58" spans="1:7" x14ac:dyDescent="0.25">
      <c r="A58" s="62"/>
      <c r="B58" s="178"/>
      <c r="C58" s="178"/>
      <c r="D58" s="178"/>
      <c r="E58" s="178"/>
      <c r="F58" s="178"/>
      <c r="G58" s="178"/>
    </row>
    <row r="59" spans="1:7" x14ac:dyDescent="0.25">
      <c r="A59" s="3" t="s">
        <v>391</v>
      </c>
      <c r="B59" s="4">
        <f>SUM(B60:B68)</f>
        <v>0</v>
      </c>
      <c r="C59" s="4">
        <f t="shared" ref="C59:G59" si="2">SUM(C60:C68)</f>
        <v>0</v>
      </c>
      <c r="D59" s="4">
        <f t="shared" si="2"/>
        <v>0</v>
      </c>
      <c r="E59" s="4">
        <f t="shared" si="2"/>
        <v>0</v>
      </c>
      <c r="F59" s="4">
        <f t="shared" si="2"/>
        <v>0</v>
      </c>
      <c r="G59" s="4">
        <f t="shared" si="2"/>
        <v>0</v>
      </c>
    </row>
    <row r="60" spans="1:7" x14ac:dyDescent="0.25">
      <c r="A60" s="62" t="s">
        <v>383</v>
      </c>
      <c r="B60" s="74">
        <v>0</v>
      </c>
      <c r="C60" s="74">
        <v>0</v>
      </c>
      <c r="D60" s="74">
        <f t="shared" ref="D60:D68" si="3">B60+C60</f>
        <v>0</v>
      </c>
      <c r="E60" s="74">
        <v>0</v>
      </c>
      <c r="F60" s="74">
        <v>0</v>
      </c>
      <c r="G60" s="74">
        <f t="shared" ref="G60:G68" si="4">D60-E60</f>
        <v>0</v>
      </c>
    </row>
    <row r="61" spans="1:7" x14ac:dyDescent="0.25">
      <c r="A61" s="62" t="s">
        <v>384</v>
      </c>
      <c r="B61" s="74">
        <v>0</v>
      </c>
      <c r="C61" s="74">
        <v>0</v>
      </c>
      <c r="D61" s="74">
        <f t="shared" si="3"/>
        <v>0</v>
      </c>
      <c r="E61" s="74">
        <v>0</v>
      </c>
      <c r="F61" s="74">
        <v>0</v>
      </c>
      <c r="G61" s="74">
        <f t="shared" si="4"/>
        <v>0</v>
      </c>
    </row>
    <row r="62" spans="1:7" x14ac:dyDescent="0.25">
      <c r="A62" s="62" t="s">
        <v>385</v>
      </c>
      <c r="B62" s="74">
        <v>0</v>
      </c>
      <c r="C62" s="74">
        <v>0</v>
      </c>
      <c r="D62" s="74">
        <f t="shared" si="3"/>
        <v>0</v>
      </c>
      <c r="E62" s="74">
        <v>0</v>
      </c>
      <c r="F62" s="74">
        <v>0</v>
      </c>
      <c r="G62" s="74">
        <f t="shared" si="4"/>
        <v>0</v>
      </c>
    </row>
    <row r="63" spans="1:7" x14ac:dyDescent="0.25">
      <c r="A63" s="62" t="s">
        <v>386</v>
      </c>
      <c r="B63" s="74">
        <v>0</v>
      </c>
      <c r="C63" s="74">
        <v>0</v>
      </c>
      <c r="D63" s="74">
        <f t="shared" si="3"/>
        <v>0</v>
      </c>
      <c r="E63" s="74">
        <v>0</v>
      </c>
      <c r="F63" s="74">
        <v>0</v>
      </c>
      <c r="G63" s="74">
        <f t="shared" si="4"/>
        <v>0</v>
      </c>
    </row>
    <row r="64" spans="1:7" x14ac:dyDescent="0.25">
      <c r="A64" s="62" t="s">
        <v>387</v>
      </c>
      <c r="B64" s="74">
        <v>0</v>
      </c>
      <c r="C64" s="74">
        <v>0</v>
      </c>
      <c r="D64" s="74">
        <f t="shared" si="3"/>
        <v>0</v>
      </c>
      <c r="E64" s="74">
        <v>0</v>
      </c>
      <c r="F64" s="74">
        <v>0</v>
      </c>
      <c r="G64" s="74">
        <f t="shared" si="4"/>
        <v>0</v>
      </c>
    </row>
    <row r="65" spans="1:7" x14ac:dyDescent="0.25">
      <c r="A65" s="62" t="s">
        <v>388</v>
      </c>
      <c r="B65" s="74">
        <v>0</v>
      </c>
      <c r="C65" s="74">
        <v>0</v>
      </c>
      <c r="D65" s="74">
        <f t="shared" si="3"/>
        <v>0</v>
      </c>
      <c r="E65" s="74">
        <v>0</v>
      </c>
      <c r="F65" s="74">
        <v>0</v>
      </c>
      <c r="G65" s="74">
        <f t="shared" si="4"/>
        <v>0</v>
      </c>
    </row>
    <row r="66" spans="1:7" x14ac:dyDescent="0.25">
      <c r="A66" s="62" t="s">
        <v>389</v>
      </c>
      <c r="B66" s="74">
        <v>0</v>
      </c>
      <c r="C66" s="74">
        <v>0</v>
      </c>
      <c r="D66" s="74">
        <f t="shared" si="3"/>
        <v>0</v>
      </c>
      <c r="E66" s="74">
        <v>0</v>
      </c>
      <c r="F66" s="74">
        <v>0</v>
      </c>
      <c r="G66" s="74">
        <f t="shared" si="4"/>
        <v>0</v>
      </c>
    </row>
    <row r="67" spans="1:7" x14ac:dyDescent="0.25">
      <c r="A67" s="62" t="s">
        <v>390</v>
      </c>
      <c r="B67" s="74">
        <v>0</v>
      </c>
      <c r="C67" s="74">
        <v>0</v>
      </c>
      <c r="D67" s="74">
        <f t="shared" si="3"/>
        <v>0</v>
      </c>
      <c r="E67" s="74">
        <v>0</v>
      </c>
      <c r="F67" s="74">
        <v>0</v>
      </c>
      <c r="G67" s="74">
        <f t="shared" si="4"/>
        <v>0</v>
      </c>
    </row>
    <row r="68" spans="1:7" x14ac:dyDescent="0.25">
      <c r="A68" s="30" t="s">
        <v>150</v>
      </c>
      <c r="B68" s="48"/>
      <c r="C68" s="48"/>
      <c r="D68" s="48">
        <f t="shared" si="3"/>
        <v>0</v>
      </c>
      <c r="E68" s="48"/>
      <c r="F68" s="48"/>
      <c r="G68" s="48">
        <f t="shared" si="4"/>
        <v>0</v>
      </c>
    </row>
    <row r="69" spans="1:7" x14ac:dyDescent="0.25">
      <c r="A69" s="3" t="s">
        <v>379</v>
      </c>
      <c r="B69" s="4">
        <f>B9+B59</f>
        <v>731985912</v>
      </c>
      <c r="C69" s="4">
        <f>C9+C59</f>
        <v>30922127.330000002</v>
      </c>
      <c r="D69" s="4">
        <f>B69+C69</f>
        <v>762908039.33000004</v>
      </c>
      <c r="E69" s="4">
        <f>E9+E59</f>
        <v>748376466.35000014</v>
      </c>
      <c r="F69" s="4">
        <f>F9+F59</f>
        <v>733396864.20000017</v>
      </c>
      <c r="G69" s="4">
        <f>D69-E69</f>
        <v>14531572.9799999</v>
      </c>
    </row>
    <row r="70" spans="1:7" x14ac:dyDescent="0.25">
      <c r="A70" s="54"/>
      <c r="B70" s="54"/>
      <c r="C70" s="54"/>
      <c r="D70" s="54"/>
      <c r="E70" s="54"/>
      <c r="F70" s="54"/>
      <c r="G7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68:G69 B9:G9 B59:G5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39" zoomScale="75" zoomScaleNormal="75" workbookViewId="0">
      <selection activeCell="J154" sqref="J15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392</v>
      </c>
      <c r="B1" s="199"/>
      <c r="C1" s="199"/>
      <c r="D1" s="199"/>
      <c r="E1" s="199"/>
      <c r="F1" s="199"/>
      <c r="G1" s="199"/>
    </row>
    <row r="2" spans="1:7" x14ac:dyDescent="0.25">
      <c r="A2" s="106" t="str">
        <f>'Formato 1'!A2</f>
        <v>Poder Legislativo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393</v>
      </c>
      <c r="B3" s="110"/>
      <c r="C3" s="110"/>
      <c r="D3" s="110"/>
      <c r="E3" s="110"/>
      <c r="F3" s="110"/>
      <c r="G3" s="111"/>
    </row>
    <row r="4" spans="1:7" x14ac:dyDescent="0.25">
      <c r="A4" s="109" t="s">
        <v>394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2024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87" t="s">
        <v>4</v>
      </c>
      <c r="B7" s="195" t="s">
        <v>298</v>
      </c>
      <c r="C7" s="196"/>
      <c r="D7" s="196"/>
      <c r="E7" s="196"/>
      <c r="F7" s="197"/>
      <c r="G7" s="191" t="s">
        <v>395</v>
      </c>
    </row>
    <row r="8" spans="1:7" ht="30" x14ac:dyDescent="0.25">
      <c r="A8" s="188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190"/>
    </row>
    <row r="9" spans="1:7" ht="16.5" customHeight="1" x14ac:dyDescent="0.25">
      <c r="A9" s="26" t="s">
        <v>397</v>
      </c>
      <c r="B9" s="182">
        <f>B10+B19+B27+B37</f>
        <v>731985912</v>
      </c>
      <c r="C9" s="182">
        <f t="shared" ref="C9:G9" si="0">C10+C19+C27+C37</f>
        <v>30922127.330000002</v>
      </c>
      <c r="D9" s="182">
        <f t="shared" si="0"/>
        <v>762908039.33000004</v>
      </c>
      <c r="E9" s="182">
        <f t="shared" si="0"/>
        <v>748376466.35000014</v>
      </c>
      <c r="F9" s="182">
        <f t="shared" si="0"/>
        <v>733396864.20000017</v>
      </c>
      <c r="G9" s="182">
        <f t="shared" si="0"/>
        <v>14531572.9799999</v>
      </c>
    </row>
    <row r="10" spans="1:7" ht="15" customHeight="1" x14ac:dyDescent="0.25">
      <c r="A10" s="57" t="s">
        <v>398</v>
      </c>
      <c r="B10" s="46">
        <f>SUM(B11:B18)</f>
        <v>731985912</v>
      </c>
      <c r="C10" s="46">
        <f t="shared" ref="C10:G10" si="1">SUM(C11:C18)</f>
        <v>30922127.330000002</v>
      </c>
      <c r="D10" s="46">
        <f t="shared" si="1"/>
        <v>762908039.33000004</v>
      </c>
      <c r="E10" s="46">
        <f t="shared" si="1"/>
        <v>748376466.35000014</v>
      </c>
      <c r="F10" s="46">
        <f t="shared" si="1"/>
        <v>733396864.20000017</v>
      </c>
      <c r="G10" s="46">
        <f t="shared" si="1"/>
        <v>14531572.9799999</v>
      </c>
    </row>
    <row r="11" spans="1:7" x14ac:dyDescent="0.25">
      <c r="A11" s="76" t="s">
        <v>399</v>
      </c>
      <c r="B11" s="46">
        <v>731985912</v>
      </c>
      <c r="C11" s="46">
        <v>30922127.330000002</v>
      </c>
      <c r="D11" s="46">
        <f>B11+C11</f>
        <v>762908039.33000004</v>
      </c>
      <c r="E11" s="46">
        <v>748376466.35000014</v>
      </c>
      <c r="F11" s="46">
        <v>733396864.20000017</v>
      </c>
      <c r="G11" s="46">
        <f>D11-E11</f>
        <v>14531572.9799999</v>
      </c>
    </row>
    <row r="12" spans="1:7" x14ac:dyDescent="0.25">
      <c r="A12" s="76" t="s">
        <v>400</v>
      </c>
      <c r="B12" s="46">
        <v>0</v>
      </c>
      <c r="C12" s="46">
        <v>0</v>
      </c>
      <c r="D12" s="46">
        <f t="shared" ref="D12:D18" si="2">B12+C12</f>
        <v>0</v>
      </c>
      <c r="E12" s="46">
        <v>0</v>
      </c>
      <c r="F12" s="46">
        <v>0</v>
      </c>
      <c r="G12" s="46">
        <f t="shared" ref="G12:G18" si="3">D12-E12</f>
        <v>0</v>
      </c>
    </row>
    <row r="13" spans="1:7" x14ac:dyDescent="0.25">
      <c r="A13" s="76" t="s">
        <v>401</v>
      </c>
      <c r="B13" s="46">
        <v>0</v>
      </c>
      <c r="C13" s="46">
        <v>0</v>
      </c>
      <c r="D13" s="46">
        <f t="shared" si="2"/>
        <v>0</v>
      </c>
      <c r="E13" s="46">
        <v>0</v>
      </c>
      <c r="F13" s="46">
        <v>0</v>
      </c>
      <c r="G13" s="46">
        <f t="shared" si="3"/>
        <v>0</v>
      </c>
    </row>
    <row r="14" spans="1:7" x14ac:dyDescent="0.25">
      <c r="A14" s="76" t="s">
        <v>402</v>
      </c>
      <c r="B14" s="46">
        <v>0</v>
      </c>
      <c r="C14" s="46">
        <v>0</v>
      </c>
      <c r="D14" s="46">
        <f t="shared" si="2"/>
        <v>0</v>
      </c>
      <c r="E14" s="46">
        <v>0</v>
      </c>
      <c r="F14" s="46">
        <v>0</v>
      </c>
      <c r="G14" s="46">
        <f t="shared" si="3"/>
        <v>0</v>
      </c>
    </row>
    <row r="15" spans="1:7" x14ac:dyDescent="0.25">
      <c r="A15" s="76" t="s">
        <v>403</v>
      </c>
      <c r="B15" s="46">
        <v>0</v>
      </c>
      <c r="C15" s="46">
        <v>0</v>
      </c>
      <c r="D15" s="46">
        <f t="shared" si="2"/>
        <v>0</v>
      </c>
      <c r="E15" s="46">
        <v>0</v>
      </c>
      <c r="F15" s="46">
        <v>0</v>
      </c>
      <c r="G15" s="46">
        <f t="shared" si="3"/>
        <v>0</v>
      </c>
    </row>
    <row r="16" spans="1:7" x14ac:dyDescent="0.25">
      <c r="A16" s="76" t="s">
        <v>404</v>
      </c>
      <c r="B16" s="46">
        <v>0</v>
      </c>
      <c r="C16" s="46">
        <v>0</v>
      </c>
      <c r="D16" s="46">
        <f t="shared" si="2"/>
        <v>0</v>
      </c>
      <c r="E16" s="46">
        <v>0</v>
      </c>
      <c r="F16" s="46">
        <v>0</v>
      </c>
      <c r="G16" s="46">
        <f t="shared" si="3"/>
        <v>0</v>
      </c>
    </row>
    <row r="17" spans="1:7" x14ac:dyDescent="0.25">
      <c r="A17" s="76" t="s">
        <v>405</v>
      </c>
      <c r="B17" s="46">
        <v>0</v>
      </c>
      <c r="C17" s="46">
        <v>0</v>
      </c>
      <c r="D17" s="46">
        <f t="shared" si="2"/>
        <v>0</v>
      </c>
      <c r="E17" s="46">
        <v>0</v>
      </c>
      <c r="F17" s="46">
        <v>0</v>
      </c>
      <c r="G17" s="46">
        <f t="shared" si="3"/>
        <v>0</v>
      </c>
    </row>
    <row r="18" spans="1:7" x14ac:dyDescent="0.25">
      <c r="A18" s="76" t="s">
        <v>406</v>
      </c>
      <c r="B18" s="46">
        <v>0</v>
      </c>
      <c r="C18" s="46">
        <v>0</v>
      </c>
      <c r="D18" s="46">
        <f t="shared" si="2"/>
        <v>0</v>
      </c>
      <c r="E18" s="46">
        <v>0</v>
      </c>
      <c r="F18" s="46">
        <v>0</v>
      </c>
      <c r="G18" s="46">
        <f t="shared" si="3"/>
        <v>0</v>
      </c>
    </row>
    <row r="19" spans="1:7" x14ac:dyDescent="0.25">
      <c r="A19" s="57" t="s">
        <v>407</v>
      </c>
      <c r="B19" s="46">
        <f>SUM(B20:B26)</f>
        <v>0</v>
      </c>
      <c r="C19" s="46">
        <f t="shared" ref="C19:G19" si="4">SUM(C20:C26)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</row>
    <row r="20" spans="1:7" x14ac:dyDescent="0.25">
      <c r="A20" s="76" t="s">
        <v>408</v>
      </c>
      <c r="B20" s="46">
        <v>0</v>
      </c>
      <c r="C20" s="46">
        <v>0</v>
      </c>
      <c r="D20" s="46">
        <f t="shared" ref="D20:D26" si="5">B20+C20</f>
        <v>0</v>
      </c>
      <c r="E20" s="46">
        <v>0</v>
      </c>
      <c r="F20" s="46">
        <v>0</v>
      </c>
      <c r="G20" s="46">
        <f t="shared" ref="G20:G26" si="6">D20-E20</f>
        <v>0</v>
      </c>
    </row>
    <row r="21" spans="1:7" x14ac:dyDescent="0.25">
      <c r="A21" s="76" t="s">
        <v>409</v>
      </c>
      <c r="B21" s="46">
        <v>0</v>
      </c>
      <c r="C21" s="46">
        <v>0</v>
      </c>
      <c r="D21" s="46">
        <f t="shared" si="5"/>
        <v>0</v>
      </c>
      <c r="E21" s="46">
        <v>0</v>
      </c>
      <c r="F21" s="46">
        <v>0</v>
      </c>
      <c r="G21" s="46">
        <f t="shared" si="6"/>
        <v>0</v>
      </c>
    </row>
    <row r="22" spans="1:7" x14ac:dyDescent="0.25">
      <c r="A22" s="76" t="s">
        <v>410</v>
      </c>
      <c r="B22" s="46">
        <v>0</v>
      </c>
      <c r="C22" s="46">
        <v>0</v>
      </c>
      <c r="D22" s="46">
        <f t="shared" si="5"/>
        <v>0</v>
      </c>
      <c r="E22" s="46">
        <v>0</v>
      </c>
      <c r="F22" s="46">
        <v>0</v>
      </c>
      <c r="G22" s="46">
        <f t="shared" si="6"/>
        <v>0</v>
      </c>
    </row>
    <row r="23" spans="1:7" x14ac:dyDescent="0.25">
      <c r="A23" s="76" t="s">
        <v>411</v>
      </c>
      <c r="B23" s="46">
        <v>0</v>
      </c>
      <c r="C23" s="46">
        <v>0</v>
      </c>
      <c r="D23" s="46">
        <f t="shared" si="5"/>
        <v>0</v>
      </c>
      <c r="E23" s="46">
        <v>0</v>
      </c>
      <c r="F23" s="46">
        <v>0</v>
      </c>
      <c r="G23" s="46">
        <f t="shared" si="6"/>
        <v>0</v>
      </c>
    </row>
    <row r="24" spans="1:7" x14ac:dyDescent="0.25">
      <c r="A24" s="76" t="s">
        <v>412</v>
      </c>
      <c r="B24" s="46">
        <v>0</v>
      </c>
      <c r="C24" s="46">
        <v>0</v>
      </c>
      <c r="D24" s="46">
        <f t="shared" si="5"/>
        <v>0</v>
      </c>
      <c r="E24" s="46">
        <v>0</v>
      </c>
      <c r="F24" s="46">
        <v>0</v>
      </c>
      <c r="G24" s="46">
        <f t="shared" si="6"/>
        <v>0</v>
      </c>
    </row>
    <row r="25" spans="1:7" x14ac:dyDescent="0.25">
      <c r="A25" s="76" t="s">
        <v>413</v>
      </c>
      <c r="B25" s="46">
        <v>0</v>
      </c>
      <c r="C25" s="46">
        <v>0</v>
      </c>
      <c r="D25" s="46">
        <f t="shared" si="5"/>
        <v>0</v>
      </c>
      <c r="E25" s="46">
        <v>0</v>
      </c>
      <c r="F25" s="46">
        <v>0</v>
      </c>
      <c r="G25" s="46">
        <f t="shared" si="6"/>
        <v>0</v>
      </c>
    </row>
    <row r="26" spans="1:7" x14ac:dyDescent="0.25">
      <c r="A26" s="76" t="s">
        <v>414</v>
      </c>
      <c r="B26" s="46">
        <v>0</v>
      </c>
      <c r="C26" s="46">
        <v>0</v>
      </c>
      <c r="D26" s="46">
        <f t="shared" si="5"/>
        <v>0</v>
      </c>
      <c r="E26" s="46">
        <v>0</v>
      </c>
      <c r="F26" s="46">
        <v>0</v>
      </c>
      <c r="G26" s="46">
        <f t="shared" si="6"/>
        <v>0</v>
      </c>
    </row>
    <row r="27" spans="1:7" x14ac:dyDescent="0.25">
      <c r="A27" s="57" t="s">
        <v>415</v>
      </c>
      <c r="B27" s="46">
        <f>SUM(B28:B36)</f>
        <v>0</v>
      </c>
      <c r="C27" s="46">
        <f t="shared" ref="C27:G27" si="7">SUM(C28:C36)</f>
        <v>0</v>
      </c>
      <c r="D27" s="46">
        <f t="shared" si="7"/>
        <v>0</v>
      </c>
      <c r="E27" s="46">
        <f t="shared" si="7"/>
        <v>0</v>
      </c>
      <c r="F27" s="46">
        <f t="shared" si="7"/>
        <v>0</v>
      </c>
      <c r="G27" s="46">
        <f t="shared" si="7"/>
        <v>0</v>
      </c>
    </row>
    <row r="28" spans="1:7" x14ac:dyDescent="0.25">
      <c r="A28" s="79" t="s">
        <v>416</v>
      </c>
      <c r="B28" s="46">
        <v>0</v>
      </c>
      <c r="C28" s="46">
        <v>0</v>
      </c>
      <c r="D28" s="46">
        <f t="shared" ref="D28:D36" si="8">B28+C28</f>
        <v>0</v>
      </c>
      <c r="E28" s="46">
        <v>0</v>
      </c>
      <c r="F28" s="46">
        <v>0</v>
      </c>
      <c r="G28" s="46">
        <f t="shared" ref="G28:G36" si="9">D28-E28</f>
        <v>0</v>
      </c>
    </row>
    <row r="29" spans="1:7" x14ac:dyDescent="0.25">
      <c r="A29" s="76" t="s">
        <v>417</v>
      </c>
      <c r="B29" s="46">
        <v>0</v>
      </c>
      <c r="C29" s="46">
        <v>0</v>
      </c>
      <c r="D29" s="46">
        <f t="shared" si="8"/>
        <v>0</v>
      </c>
      <c r="E29" s="46">
        <v>0</v>
      </c>
      <c r="F29" s="46">
        <v>0</v>
      </c>
      <c r="G29" s="46">
        <f t="shared" si="9"/>
        <v>0</v>
      </c>
    </row>
    <row r="30" spans="1:7" x14ac:dyDescent="0.25">
      <c r="A30" s="76" t="s">
        <v>418</v>
      </c>
      <c r="B30" s="46">
        <v>0</v>
      </c>
      <c r="C30" s="46">
        <v>0</v>
      </c>
      <c r="D30" s="46">
        <f t="shared" si="8"/>
        <v>0</v>
      </c>
      <c r="E30" s="46">
        <v>0</v>
      </c>
      <c r="F30" s="46">
        <v>0</v>
      </c>
      <c r="G30" s="46">
        <f t="shared" si="9"/>
        <v>0</v>
      </c>
    </row>
    <row r="31" spans="1:7" x14ac:dyDescent="0.25">
      <c r="A31" s="76" t="s">
        <v>419</v>
      </c>
      <c r="B31" s="46">
        <v>0</v>
      </c>
      <c r="C31" s="46">
        <v>0</v>
      </c>
      <c r="D31" s="46">
        <f t="shared" si="8"/>
        <v>0</v>
      </c>
      <c r="E31" s="46">
        <v>0</v>
      </c>
      <c r="F31" s="46">
        <v>0</v>
      </c>
      <c r="G31" s="46">
        <f t="shared" si="9"/>
        <v>0</v>
      </c>
    </row>
    <row r="32" spans="1:7" x14ac:dyDescent="0.25">
      <c r="A32" s="76" t="s">
        <v>420</v>
      </c>
      <c r="B32" s="46">
        <v>0</v>
      </c>
      <c r="C32" s="46">
        <v>0</v>
      </c>
      <c r="D32" s="46">
        <f t="shared" si="8"/>
        <v>0</v>
      </c>
      <c r="E32" s="46">
        <v>0</v>
      </c>
      <c r="F32" s="46">
        <v>0</v>
      </c>
      <c r="G32" s="46">
        <f t="shared" si="9"/>
        <v>0</v>
      </c>
    </row>
    <row r="33" spans="1:7" ht="14.45" customHeight="1" x14ac:dyDescent="0.25">
      <c r="A33" s="76" t="s">
        <v>421</v>
      </c>
      <c r="B33" s="46">
        <v>0</v>
      </c>
      <c r="C33" s="46">
        <v>0</v>
      </c>
      <c r="D33" s="46">
        <f t="shared" si="8"/>
        <v>0</v>
      </c>
      <c r="E33" s="46">
        <v>0</v>
      </c>
      <c r="F33" s="46">
        <v>0</v>
      </c>
      <c r="G33" s="46">
        <f t="shared" si="9"/>
        <v>0</v>
      </c>
    </row>
    <row r="34" spans="1:7" ht="14.45" customHeight="1" x14ac:dyDescent="0.25">
      <c r="A34" s="76" t="s">
        <v>422</v>
      </c>
      <c r="B34" s="46">
        <v>0</v>
      </c>
      <c r="C34" s="46">
        <v>0</v>
      </c>
      <c r="D34" s="46">
        <f t="shared" si="8"/>
        <v>0</v>
      </c>
      <c r="E34" s="46">
        <v>0</v>
      </c>
      <c r="F34" s="46">
        <v>0</v>
      </c>
      <c r="G34" s="46">
        <f t="shared" si="9"/>
        <v>0</v>
      </c>
    </row>
    <row r="35" spans="1:7" ht="14.45" customHeight="1" x14ac:dyDescent="0.25">
      <c r="A35" s="76" t="s">
        <v>423</v>
      </c>
      <c r="B35" s="46">
        <v>0</v>
      </c>
      <c r="C35" s="46">
        <v>0</v>
      </c>
      <c r="D35" s="46">
        <f t="shared" si="8"/>
        <v>0</v>
      </c>
      <c r="E35" s="46">
        <v>0</v>
      </c>
      <c r="F35" s="46">
        <v>0</v>
      </c>
      <c r="G35" s="46">
        <f t="shared" si="9"/>
        <v>0</v>
      </c>
    </row>
    <row r="36" spans="1:7" ht="14.45" customHeight="1" x14ac:dyDescent="0.25">
      <c r="A36" s="76" t="s">
        <v>424</v>
      </c>
      <c r="B36" s="46">
        <v>0</v>
      </c>
      <c r="C36" s="46">
        <v>0</v>
      </c>
      <c r="D36" s="46">
        <f t="shared" si="8"/>
        <v>0</v>
      </c>
      <c r="E36" s="46">
        <v>0</v>
      </c>
      <c r="F36" s="46">
        <v>0</v>
      </c>
      <c r="G36" s="46">
        <f t="shared" si="9"/>
        <v>0</v>
      </c>
    </row>
    <row r="37" spans="1:7" ht="14.45" customHeight="1" x14ac:dyDescent="0.25">
      <c r="A37" s="58" t="s">
        <v>425</v>
      </c>
      <c r="B37" s="46">
        <f>SUM(B38:B41)</f>
        <v>0</v>
      </c>
      <c r="C37" s="46">
        <f t="shared" ref="C37:G37" si="10">SUM(C38:C41)</f>
        <v>0</v>
      </c>
      <c r="D37" s="46">
        <f t="shared" si="10"/>
        <v>0</v>
      </c>
      <c r="E37" s="46">
        <f t="shared" si="10"/>
        <v>0</v>
      </c>
      <c r="F37" s="46">
        <f t="shared" si="10"/>
        <v>0</v>
      </c>
      <c r="G37" s="46">
        <f t="shared" si="10"/>
        <v>0</v>
      </c>
    </row>
    <row r="38" spans="1:7" x14ac:dyDescent="0.25">
      <c r="A38" s="79" t="s">
        <v>426</v>
      </c>
      <c r="B38" s="46">
        <v>0</v>
      </c>
      <c r="C38" s="46">
        <v>0</v>
      </c>
      <c r="D38" s="46">
        <f t="shared" ref="D38:D41" si="11">B38+C38</f>
        <v>0</v>
      </c>
      <c r="E38" s="46">
        <v>0</v>
      </c>
      <c r="F38" s="46">
        <v>0</v>
      </c>
      <c r="G38" s="46">
        <f t="shared" ref="G38:G41" si="12">D38-E38</f>
        <v>0</v>
      </c>
    </row>
    <row r="39" spans="1:7" ht="30" x14ac:dyDescent="0.25">
      <c r="A39" s="79" t="s">
        <v>427</v>
      </c>
      <c r="B39" s="46">
        <v>0</v>
      </c>
      <c r="C39" s="46">
        <v>0</v>
      </c>
      <c r="D39" s="46">
        <f t="shared" si="11"/>
        <v>0</v>
      </c>
      <c r="E39" s="46">
        <v>0</v>
      </c>
      <c r="F39" s="46">
        <v>0</v>
      </c>
      <c r="G39" s="46">
        <f t="shared" si="12"/>
        <v>0</v>
      </c>
    </row>
    <row r="40" spans="1:7" x14ac:dyDescent="0.25">
      <c r="A40" s="79" t="s">
        <v>428</v>
      </c>
      <c r="B40" s="46">
        <v>0</v>
      </c>
      <c r="C40" s="46">
        <v>0</v>
      </c>
      <c r="D40" s="46">
        <f t="shared" si="11"/>
        <v>0</v>
      </c>
      <c r="E40" s="46">
        <v>0</v>
      </c>
      <c r="F40" s="46">
        <v>0</v>
      </c>
      <c r="G40" s="46">
        <f t="shared" si="12"/>
        <v>0</v>
      </c>
    </row>
    <row r="41" spans="1:7" x14ac:dyDescent="0.25">
      <c r="A41" s="79" t="s">
        <v>429</v>
      </c>
      <c r="B41" s="46">
        <v>0</v>
      </c>
      <c r="C41" s="46">
        <v>0</v>
      </c>
      <c r="D41" s="46">
        <f t="shared" si="11"/>
        <v>0</v>
      </c>
      <c r="E41" s="46">
        <v>0</v>
      </c>
      <c r="F41" s="46">
        <v>0</v>
      </c>
      <c r="G41" s="46">
        <f t="shared" si="12"/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430</v>
      </c>
      <c r="B43" s="4">
        <f t="shared" ref="B43:G43" si="13">B44+B53+B61+B71</f>
        <v>0</v>
      </c>
      <c r="C43" s="4">
        <f t="shared" si="13"/>
        <v>0</v>
      </c>
      <c r="D43" s="4">
        <f t="shared" si="13"/>
        <v>0</v>
      </c>
      <c r="E43" s="4">
        <f t="shared" si="13"/>
        <v>0</v>
      </c>
      <c r="F43" s="4">
        <f t="shared" si="13"/>
        <v>0</v>
      </c>
      <c r="G43" s="4">
        <f t="shared" si="13"/>
        <v>0</v>
      </c>
    </row>
    <row r="44" spans="1:7" x14ac:dyDescent="0.25">
      <c r="A44" s="57" t="s">
        <v>398</v>
      </c>
      <c r="B44" s="46">
        <f>SUM(B45:B52)</f>
        <v>0</v>
      </c>
      <c r="C44" s="46">
        <f t="shared" ref="C44:G44" si="14">SUM(C45:C52)</f>
        <v>0</v>
      </c>
      <c r="D44" s="46">
        <f t="shared" si="14"/>
        <v>0</v>
      </c>
      <c r="E44" s="46">
        <f t="shared" si="14"/>
        <v>0</v>
      </c>
      <c r="F44" s="46">
        <f t="shared" si="14"/>
        <v>0</v>
      </c>
      <c r="G44" s="46">
        <f t="shared" si="14"/>
        <v>0</v>
      </c>
    </row>
    <row r="45" spans="1:7" x14ac:dyDescent="0.25">
      <c r="A45" s="79" t="s">
        <v>399</v>
      </c>
      <c r="B45" s="46">
        <v>0</v>
      </c>
      <c r="C45" s="46">
        <v>0</v>
      </c>
      <c r="D45" s="46">
        <f t="shared" ref="D45:D52" si="15">B45+C45</f>
        <v>0</v>
      </c>
      <c r="E45" s="46">
        <v>0</v>
      </c>
      <c r="F45" s="46">
        <v>0</v>
      </c>
      <c r="G45" s="46">
        <f t="shared" ref="G45:G52" si="16">D45-E45</f>
        <v>0</v>
      </c>
    </row>
    <row r="46" spans="1:7" x14ac:dyDescent="0.25">
      <c r="A46" s="79" t="s">
        <v>400</v>
      </c>
      <c r="B46" s="46">
        <v>0</v>
      </c>
      <c r="C46" s="46">
        <v>0</v>
      </c>
      <c r="D46" s="46">
        <f t="shared" si="15"/>
        <v>0</v>
      </c>
      <c r="E46" s="46">
        <v>0</v>
      </c>
      <c r="F46" s="46">
        <v>0</v>
      </c>
      <c r="G46" s="46">
        <f t="shared" si="16"/>
        <v>0</v>
      </c>
    </row>
    <row r="47" spans="1:7" x14ac:dyDescent="0.25">
      <c r="A47" s="79" t="s">
        <v>401</v>
      </c>
      <c r="B47" s="46">
        <v>0</v>
      </c>
      <c r="C47" s="46">
        <v>0</v>
      </c>
      <c r="D47" s="46">
        <f t="shared" si="15"/>
        <v>0</v>
      </c>
      <c r="E47" s="46">
        <v>0</v>
      </c>
      <c r="F47" s="46">
        <v>0</v>
      </c>
      <c r="G47" s="46">
        <f t="shared" si="16"/>
        <v>0</v>
      </c>
    </row>
    <row r="48" spans="1:7" x14ac:dyDescent="0.25">
      <c r="A48" s="79" t="s">
        <v>402</v>
      </c>
      <c r="B48" s="46">
        <v>0</v>
      </c>
      <c r="C48" s="46">
        <v>0</v>
      </c>
      <c r="D48" s="46">
        <f t="shared" si="15"/>
        <v>0</v>
      </c>
      <c r="E48" s="46">
        <v>0</v>
      </c>
      <c r="F48" s="46">
        <v>0</v>
      </c>
      <c r="G48" s="46">
        <f t="shared" si="16"/>
        <v>0</v>
      </c>
    </row>
    <row r="49" spans="1:7" x14ac:dyDescent="0.25">
      <c r="A49" s="79" t="s">
        <v>403</v>
      </c>
      <c r="B49" s="46">
        <v>0</v>
      </c>
      <c r="C49" s="46">
        <v>0</v>
      </c>
      <c r="D49" s="46">
        <f t="shared" si="15"/>
        <v>0</v>
      </c>
      <c r="E49" s="46">
        <v>0</v>
      </c>
      <c r="F49" s="46">
        <v>0</v>
      </c>
      <c r="G49" s="46">
        <f t="shared" si="16"/>
        <v>0</v>
      </c>
    </row>
    <row r="50" spans="1:7" x14ac:dyDescent="0.25">
      <c r="A50" s="79" t="s">
        <v>404</v>
      </c>
      <c r="B50" s="46">
        <v>0</v>
      </c>
      <c r="C50" s="46">
        <v>0</v>
      </c>
      <c r="D50" s="46">
        <f t="shared" si="15"/>
        <v>0</v>
      </c>
      <c r="E50" s="46">
        <v>0</v>
      </c>
      <c r="F50" s="46">
        <v>0</v>
      </c>
      <c r="G50" s="46">
        <f t="shared" si="16"/>
        <v>0</v>
      </c>
    </row>
    <row r="51" spans="1:7" x14ac:dyDescent="0.25">
      <c r="A51" s="79" t="s">
        <v>405</v>
      </c>
      <c r="B51" s="46">
        <v>0</v>
      </c>
      <c r="C51" s="46">
        <v>0</v>
      </c>
      <c r="D51" s="46">
        <f t="shared" si="15"/>
        <v>0</v>
      </c>
      <c r="E51" s="46">
        <v>0</v>
      </c>
      <c r="F51" s="46">
        <v>0</v>
      </c>
      <c r="G51" s="46">
        <f t="shared" si="16"/>
        <v>0</v>
      </c>
    </row>
    <row r="52" spans="1:7" x14ac:dyDescent="0.25">
      <c r="A52" s="79" t="s">
        <v>406</v>
      </c>
      <c r="B52" s="46">
        <v>0</v>
      </c>
      <c r="C52" s="46">
        <v>0</v>
      </c>
      <c r="D52" s="46">
        <f t="shared" si="15"/>
        <v>0</v>
      </c>
      <c r="E52" s="46">
        <v>0</v>
      </c>
      <c r="F52" s="46">
        <v>0</v>
      </c>
      <c r="G52" s="46">
        <f t="shared" si="16"/>
        <v>0</v>
      </c>
    </row>
    <row r="53" spans="1:7" x14ac:dyDescent="0.25">
      <c r="A53" s="57" t="s">
        <v>407</v>
      </c>
      <c r="B53" s="46">
        <f>SUM(B54:B60)</f>
        <v>0</v>
      </c>
      <c r="C53" s="46">
        <f t="shared" ref="C53:G53" si="17">SUM(C54:C60)</f>
        <v>0</v>
      </c>
      <c r="D53" s="46">
        <f t="shared" si="17"/>
        <v>0</v>
      </c>
      <c r="E53" s="46">
        <f t="shared" si="17"/>
        <v>0</v>
      </c>
      <c r="F53" s="46">
        <f t="shared" si="17"/>
        <v>0</v>
      </c>
      <c r="G53" s="46">
        <f t="shared" si="17"/>
        <v>0</v>
      </c>
    </row>
    <row r="54" spans="1:7" x14ac:dyDescent="0.25">
      <c r="A54" s="79" t="s">
        <v>408</v>
      </c>
      <c r="B54" s="46">
        <v>0</v>
      </c>
      <c r="C54" s="46">
        <v>0</v>
      </c>
      <c r="D54" s="46">
        <f t="shared" ref="D54:D60" si="18">B54+C54</f>
        <v>0</v>
      </c>
      <c r="E54" s="46">
        <v>0</v>
      </c>
      <c r="F54" s="46">
        <v>0</v>
      </c>
      <c r="G54" s="46">
        <f t="shared" ref="G54:G60" si="19">D54-E54</f>
        <v>0</v>
      </c>
    </row>
    <row r="55" spans="1:7" x14ac:dyDescent="0.25">
      <c r="A55" s="79" t="s">
        <v>409</v>
      </c>
      <c r="B55" s="46">
        <v>0</v>
      </c>
      <c r="C55" s="46">
        <v>0</v>
      </c>
      <c r="D55" s="46">
        <f t="shared" si="18"/>
        <v>0</v>
      </c>
      <c r="E55" s="46">
        <v>0</v>
      </c>
      <c r="F55" s="46">
        <v>0</v>
      </c>
      <c r="G55" s="46">
        <f t="shared" si="19"/>
        <v>0</v>
      </c>
    </row>
    <row r="56" spans="1:7" x14ac:dyDescent="0.25">
      <c r="A56" s="79" t="s">
        <v>410</v>
      </c>
      <c r="B56" s="46">
        <v>0</v>
      </c>
      <c r="C56" s="46">
        <v>0</v>
      </c>
      <c r="D56" s="46">
        <f t="shared" si="18"/>
        <v>0</v>
      </c>
      <c r="E56" s="46">
        <v>0</v>
      </c>
      <c r="F56" s="46">
        <v>0</v>
      </c>
      <c r="G56" s="46">
        <f t="shared" si="19"/>
        <v>0</v>
      </c>
    </row>
    <row r="57" spans="1:7" x14ac:dyDescent="0.25">
      <c r="A57" s="80" t="s">
        <v>411</v>
      </c>
      <c r="B57" s="46">
        <v>0</v>
      </c>
      <c r="C57" s="46">
        <v>0</v>
      </c>
      <c r="D57" s="46">
        <f t="shared" si="18"/>
        <v>0</v>
      </c>
      <c r="E57" s="46">
        <v>0</v>
      </c>
      <c r="F57" s="46">
        <v>0</v>
      </c>
      <c r="G57" s="46">
        <f t="shared" si="19"/>
        <v>0</v>
      </c>
    </row>
    <row r="58" spans="1:7" x14ac:dyDescent="0.25">
      <c r="A58" s="79" t="s">
        <v>412</v>
      </c>
      <c r="B58" s="46">
        <v>0</v>
      </c>
      <c r="C58" s="46">
        <v>0</v>
      </c>
      <c r="D58" s="46">
        <f t="shared" si="18"/>
        <v>0</v>
      </c>
      <c r="E58" s="46">
        <v>0</v>
      </c>
      <c r="F58" s="46">
        <v>0</v>
      </c>
      <c r="G58" s="46">
        <f t="shared" si="19"/>
        <v>0</v>
      </c>
    </row>
    <row r="59" spans="1:7" x14ac:dyDescent="0.25">
      <c r="A59" s="79" t="s">
        <v>413</v>
      </c>
      <c r="B59" s="46">
        <v>0</v>
      </c>
      <c r="C59" s="46">
        <v>0</v>
      </c>
      <c r="D59" s="46">
        <f t="shared" si="18"/>
        <v>0</v>
      </c>
      <c r="E59" s="46">
        <v>0</v>
      </c>
      <c r="F59" s="46">
        <v>0</v>
      </c>
      <c r="G59" s="46">
        <f t="shared" si="19"/>
        <v>0</v>
      </c>
    </row>
    <row r="60" spans="1:7" x14ac:dyDescent="0.25">
      <c r="A60" s="79" t="s">
        <v>414</v>
      </c>
      <c r="B60" s="46">
        <v>0</v>
      </c>
      <c r="C60" s="46">
        <v>0</v>
      </c>
      <c r="D60" s="46">
        <f t="shared" si="18"/>
        <v>0</v>
      </c>
      <c r="E60" s="46">
        <v>0</v>
      </c>
      <c r="F60" s="46">
        <v>0</v>
      </c>
      <c r="G60" s="46">
        <f t="shared" si="19"/>
        <v>0</v>
      </c>
    </row>
    <row r="61" spans="1:7" x14ac:dyDescent="0.25">
      <c r="A61" s="57" t="s">
        <v>415</v>
      </c>
      <c r="B61" s="46">
        <f>SUM(B62:B70)</f>
        <v>0</v>
      </c>
      <c r="C61" s="46">
        <f t="shared" ref="C61:G61" si="20">SUM(C62:C70)</f>
        <v>0</v>
      </c>
      <c r="D61" s="46">
        <f t="shared" si="20"/>
        <v>0</v>
      </c>
      <c r="E61" s="46">
        <f t="shared" si="20"/>
        <v>0</v>
      </c>
      <c r="F61" s="46">
        <f t="shared" si="20"/>
        <v>0</v>
      </c>
      <c r="G61" s="46">
        <f t="shared" si="20"/>
        <v>0</v>
      </c>
    </row>
    <row r="62" spans="1:7" x14ac:dyDescent="0.25">
      <c r="A62" s="79" t="s">
        <v>416</v>
      </c>
      <c r="B62" s="46">
        <v>0</v>
      </c>
      <c r="C62" s="46">
        <v>0</v>
      </c>
      <c r="D62" s="46">
        <f t="shared" ref="D62:D70" si="21">B62+C62</f>
        <v>0</v>
      </c>
      <c r="E62" s="46">
        <v>0</v>
      </c>
      <c r="F62" s="46">
        <v>0</v>
      </c>
      <c r="G62" s="46">
        <f t="shared" ref="G62:G70" si="22">D62-E62</f>
        <v>0</v>
      </c>
    </row>
    <row r="63" spans="1:7" x14ac:dyDescent="0.25">
      <c r="A63" s="79" t="s">
        <v>417</v>
      </c>
      <c r="B63" s="46">
        <v>0</v>
      </c>
      <c r="C63" s="46">
        <v>0</v>
      </c>
      <c r="D63" s="46">
        <f t="shared" si="21"/>
        <v>0</v>
      </c>
      <c r="E63" s="46">
        <v>0</v>
      </c>
      <c r="F63" s="46">
        <v>0</v>
      </c>
      <c r="G63" s="46">
        <f t="shared" si="22"/>
        <v>0</v>
      </c>
    </row>
    <row r="64" spans="1:7" x14ac:dyDescent="0.25">
      <c r="A64" s="79" t="s">
        <v>418</v>
      </c>
      <c r="B64" s="46">
        <v>0</v>
      </c>
      <c r="C64" s="46">
        <v>0</v>
      </c>
      <c r="D64" s="46">
        <f t="shared" si="21"/>
        <v>0</v>
      </c>
      <c r="E64" s="46">
        <v>0</v>
      </c>
      <c r="F64" s="46">
        <v>0</v>
      </c>
      <c r="G64" s="46">
        <f t="shared" si="22"/>
        <v>0</v>
      </c>
    </row>
    <row r="65" spans="1:7" x14ac:dyDescent="0.25">
      <c r="A65" s="79" t="s">
        <v>419</v>
      </c>
      <c r="B65" s="46">
        <v>0</v>
      </c>
      <c r="C65" s="46">
        <v>0</v>
      </c>
      <c r="D65" s="46">
        <f t="shared" si="21"/>
        <v>0</v>
      </c>
      <c r="E65" s="46">
        <v>0</v>
      </c>
      <c r="F65" s="46">
        <v>0</v>
      </c>
      <c r="G65" s="46">
        <f t="shared" si="22"/>
        <v>0</v>
      </c>
    </row>
    <row r="66" spans="1:7" x14ac:dyDescent="0.25">
      <c r="A66" s="79" t="s">
        <v>420</v>
      </c>
      <c r="B66" s="46">
        <v>0</v>
      </c>
      <c r="C66" s="46">
        <v>0</v>
      </c>
      <c r="D66" s="46">
        <f t="shared" si="21"/>
        <v>0</v>
      </c>
      <c r="E66" s="46">
        <v>0</v>
      </c>
      <c r="F66" s="46">
        <v>0</v>
      </c>
      <c r="G66" s="46">
        <f t="shared" si="22"/>
        <v>0</v>
      </c>
    </row>
    <row r="67" spans="1:7" x14ac:dyDescent="0.25">
      <c r="A67" s="79" t="s">
        <v>421</v>
      </c>
      <c r="B67" s="46">
        <v>0</v>
      </c>
      <c r="C67" s="46">
        <v>0</v>
      </c>
      <c r="D67" s="46">
        <f t="shared" si="21"/>
        <v>0</v>
      </c>
      <c r="E67" s="46">
        <v>0</v>
      </c>
      <c r="F67" s="46">
        <v>0</v>
      </c>
      <c r="G67" s="46">
        <f t="shared" si="22"/>
        <v>0</v>
      </c>
    </row>
    <row r="68" spans="1:7" x14ac:dyDescent="0.25">
      <c r="A68" s="79" t="s">
        <v>422</v>
      </c>
      <c r="B68" s="46">
        <v>0</v>
      </c>
      <c r="C68" s="46">
        <v>0</v>
      </c>
      <c r="D68" s="46">
        <f t="shared" si="21"/>
        <v>0</v>
      </c>
      <c r="E68" s="46">
        <v>0</v>
      </c>
      <c r="F68" s="46">
        <v>0</v>
      </c>
      <c r="G68" s="46">
        <f t="shared" si="22"/>
        <v>0</v>
      </c>
    </row>
    <row r="69" spans="1:7" x14ac:dyDescent="0.25">
      <c r="A69" s="79" t="s">
        <v>423</v>
      </c>
      <c r="B69" s="46">
        <v>0</v>
      </c>
      <c r="C69" s="46">
        <v>0</v>
      </c>
      <c r="D69" s="46">
        <f t="shared" si="21"/>
        <v>0</v>
      </c>
      <c r="E69" s="46">
        <v>0</v>
      </c>
      <c r="F69" s="46">
        <v>0</v>
      </c>
      <c r="G69" s="46">
        <f t="shared" si="22"/>
        <v>0</v>
      </c>
    </row>
    <row r="70" spans="1:7" x14ac:dyDescent="0.25">
      <c r="A70" s="79" t="s">
        <v>424</v>
      </c>
      <c r="B70" s="46">
        <v>0</v>
      </c>
      <c r="C70" s="46">
        <v>0</v>
      </c>
      <c r="D70" s="46">
        <f t="shared" si="21"/>
        <v>0</v>
      </c>
      <c r="E70" s="46">
        <v>0</v>
      </c>
      <c r="F70" s="46">
        <v>0</v>
      </c>
      <c r="G70" s="46">
        <f t="shared" si="22"/>
        <v>0</v>
      </c>
    </row>
    <row r="71" spans="1:7" x14ac:dyDescent="0.25">
      <c r="A71" s="58" t="s">
        <v>425</v>
      </c>
      <c r="B71" s="46">
        <f>SUM(B72:B75)</f>
        <v>0</v>
      </c>
      <c r="C71" s="46">
        <f t="shared" ref="C71:G71" si="23">SUM(C72:C75)</f>
        <v>0</v>
      </c>
      <c r="D71" s="46">
        <f t="shared" si="23"/>
        <v>0</v>
      </c>
      <c r="E71" s="46">
        <f t="shared" si="23"/>
        <v>0</v>
      </c>
      <c r="F71" s="46">
        <f t="shared" si="23"/>
        <v>0</v>
      </c>
      <c r="G71" s="46">
        <f t="shared" si="23"/>
        <v>0</v>
      </c>
    </row>
    <row r="72" spans="1:7" x14ac:dyDescent="0.25">
      <c r="A72" s="79" t="s">
        <v>426</v>
      </c>
      <c r="B72" s="46">
        <v>0</v>
      </c>
      <c r="C72" s="46">
        <v>0</v>
      </c>
      <c r="D72" s="46">
        <f t="shared" ref="D72:D75" si="24">B72+C72</f>
        <v>0</v>
      </c>
      <c r="E72" s="46">
        <v>0</v>
      </c>
      <c r="F72" s="46">
        <v>0</v>
      </c>
      <c r="G72" s="46">
        <f t="shared" ref="G72:G75" si="25">D72-E72</f>
        <v>0</v>
      </c>
    </row>
    <row r="73" spans="1:7" ht="30" x14ac:dyDescent="0.25">
      <c r="A73" s="79" t="s">
        <v>427</v>
      </c>
      <c r="B73" s="46">
        <v>0</v>
      </c>
      <c r="C73" s="46">
        <v>0</v>
      </c>
      <c r="D73" s="46">
        <f t="shared" si="24"/>
        <v>0</v>
      </c>
      <c r="E73" s="46">
        <v>0</v>
      </c>
      <c r="F73" s="46">
        <v>0</v>
      </c>
      <c r="G73" s="46">
        <f t="shared" si="25"/>
        <v>0</v>
      </c>
    </row>
    <row r="74" spans="1:7" x14ac:dyDescent="0.25">
      <c r="A74" s="79" t="s">
        <v>428</v>
      </c>
      <c r="B74" s="46">
        <v>0</v>
      </c>
      <c r="C74" s="46">
        <v>0</v>
      </c>
      <c r="D74" s="46">
        <f t="shared" si="24"/>
        <v>0</v>
      </c>
      <c r="E74" s="46">
        <v>0</v>
      </c>
      <c r="F74" s="46">
        <v>0</v>
      </c>
      <c r="G74" s="46">
        <f t="shared" si="25"/>
        <v>0</v>
      </c>
    </row>
    <row r="75" spans="1:7" x14ac:dyDescent="0.25">
      <c r="A75" s="79" t="s">
        <v>429</v>
      </c>
      <c r="B75" s="46">
        <v>0</v>
      </c>
      <c r="C75" s="46">
        <v>0</v>
      </c>
      <c r="D75" s="46">
        <f t="shared" si="24"/>
        <v>0</v>
      </c>
      <c r="E75" s="46">
        <v>0</v>
      </c>
      <c r="F75" s="46">
        <v>0</v>
      </c>
      <c r="G75" s="46">
        <f t="shared" si="25"/>
        <v>0</v>
      </c>
    </row>
    <row r="76" spans="1:7" x14ac:dyDescent="0.25">
      <c r="A76" s="3" t="s">
        <v>379</v>
      </c>
      <c r="B76" s="48">
        <f>B9+B43</f>
        <v>731985912</v>
      </c>
      <c r="C76" s="48">
        <f t="shared" ref="C76:G76" si="26">C9+C43</f>
        <v>30922127.330000002</v>
      </c>
      <c r="D76" s="48">
        <f t="shared" si="26"/>
        <v>762908039.33000004</v>
      </c>
      <c r="E76" s="48">
        <f t="shared" si="26"/>
        <v>748376466.35000014</v>
      </c>
      <c r="F76" s="48">
        <f t="shared" si="26"/>
        <v>733396864.20000017</v>
      </c>
      <c r="G76" s="48">
        <f t="shared" si="26"/>
        <v>14531572.9799999</v>
      </c>
    </row>
    <row r="77" spans="1:7" x14ac:dyDescent="0.25">
      <c r="B77" s="4"/>
      <c r="C77" s="4"/>
      <c r="D77" s="4"/>
      <c r="E77" s="4"/>
      <c r="F77" s="4"/>
      <c r="G77" s="4"/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6"/>
  <sheetViews>
    <sheetView showGridLines="0" zoomScale="75" zoomScaleNormal="75" workbookViewId="0">
      <selection activeCell="J154" sqref="J15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2" t="s">
        <v>431</v>
      </c>
      <c r="B1" s="184"/>
      <c r="C1" s="184"/>
      <c r="D1" s="184"/>
      <c r="E1" s="184"/>
      <c r="F1" s="184"/>
      <c r="G1" s="185"/>
    </row>
    <row r="2" spans="1:7" x14ac:dyDescent="0.25">
      <c r="A2" s="106" t="str">
        <f>'Formato 1'!A2</f>
        <v>Poder Legislativo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296</v>
      </c>
      <c r="B3" s="110"/>
      <c r="C3" s="110"/>
      <c r="D3" s="110"/>
      <c r="E3" s="110"/>
      <c r="F3" s="110"/>
      <c r="G3" s="111"/>
    </row>
    <row r="4" spans="1:7" x14ac:dyDescent="0.25">
      <c r="A4" s="109" t="s">
        <v>432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2024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87" t="s">
        <v>433</v>
      </c>
      <c r="B7" s="190" t="s">
        <v>298</v>
      </c>
      <c r="C7" s="190"/>
      <c r="D7" s="190"/>
      <c r="E7" s="190"/>
      <c r="F7" s="190"/>
      <c r="G7" s="190" t="s">
        <v>299</v>
      </c>
    </row>
    <row r="8" spans="1:7" ht="30" x14ac:dyDescent="0.25">
      <c r="A8" s="188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200"/>
    </row>
    <row r="9" spans="1:7" ht="15.75" customHeight="1" x14ac:dyDescent="0.25">
      <c r="A9" s="26" t="s">
        <v>434</v>
      </c>
      <c r="B9" s="115">
        <f>B10+B11+B12+B15+B16+B19</f>
        <v>524032451</v>
      </c>
      <c r="C9" s="115">
        <f t="shared" ref="C9:G9" si="0">C10+C11+C12+C15+C16+C19</f>
        <v>6241815.5700000003</v>
      </c>
      <c r="D9" s="115">
        <f t="shared" si="0"/>
        <v>530274266.56999999</v>
      </c>
      <c r="E9" s="115">
        <f t="shared" si="0"/>
        <v>528582539.18000001</v>
      </c>
      <c r="F9" s="115">
        <f t="shared" si="0"/>
        <v>519023321.10000002</v>
      </c>
      <c r="G9" s="115">
        <f t="shared" si="0"/>
        <v>1691727.3899999857</v>
      </c>
    </row>
    <row r="10" spans="1:7" x14ac:dyDescent="0.25">
      <c r="A10" s="57" t="s">
        <v>435</v>
      </c>
      <c r="B10" s="74">
        <v>524032451</v>
      </c>
      <c r="C10" s="74">
        <v>6241815.5700000003</v>
      </c>
      <c r="D10" s="74">
        <f>B10+C10</f>
        <v>530274266.56999999</v>
      </c>
      <c r="E10" s="74">
        <v>528582539.18000001</v>
      </c>
      <c r="F10" s="74">
        <v>519023321.10000002</v>
      </c>
      <c r="G10" s="75">
        <f>D10-E10</f>
        <v>1691727.3899999857</v>
      </c>
    </row>
    <row r="11" spans="1:7" ht="15.75" customHeight="1" x14ac:dyDescent="0.25">
      <c r="A11" s="57" t="s">
        <v>436</v>
      </c>
      <c r="B11" s="75">
        <v>0</v>
      </c>
      <c r="C11" s="75">
        <v>0</v>
      </c>
      <c r="D11" s="75">
        <f>B11+C11</f>
        <v>0</v>
      </c>
      <c r="E11" s="75">
        <v>0</v>
      </c>
      <c r="F11" s="75">
        <v>0</v>
      </c>
      <c r="G11" s="75">
        <f>D11-E11</f>
        <v>0</v>
      </c>
    </row>
    <row r="12" spans="1:7" x14ac:dyDescent="0.25">
      <c r="A12" s="57" t="s">
        <v>437</v>
      </c>
      <c r="B12" s="75">
        <f>B13+B14</f>
        <v>0</v>
      </c>
      <c r="C12" s="75">
        <f t="shared" ref="C12:G12" si="1">C13+C14</f>
        <v>0</v>
      </c>
      <c r="D12" s="75">
        <f t="shared" si="1"/>
        <v>0</v>
      </c>
      <c r="E12" s="75">
        <f t="shared" si="1"/>
        <v>0</v>
      </c>
      <c r="F12" s="75">
        <f t="shared" si="1"/>
        <v>0</v>
      </c>
      <c r="G12" s="75">
        <f t="shared" si="1"/>
        <v>0</v>
      </c>
    </row>
    <row r="13" spans="1:7" x14ac:dyDescent="0.25">
      <c r="A13" s="76" t="s">
        <v>438</v>
      </c>
      <c r="B13" s="75">
        <v>0</v>
      </c>
      <c r="C13" s="75">
        <v>0</v>
      </c>
      <c r="D13" s="75">
        <f>B13+C13</f>
        <v>0</v>
      </c>
      <c r="E13" s="75">
        <v>0</v>
      </c>
      <c r="F13" s="75">
        <v>0</v>
      </c>
      <c r="G13" s="75">
        <f>D13-E13</f>
        <v>0</v>
      </c>
    </row>
    <row r="14" spans="1:7" x14ac:dyDescent="0.25">
      <c r="A14" s="76" t="s">
        <v>439</v>
      </c>
      <c r="B14" s="75">
        <v>0</v>
      </c>
      <c r="C14" s="75">
        <v>0</v>
      </c>
      <c r="D14" s="75">
        <f>B14+C14</f>
        <v>0</v>
      </c>
      <c r="E14" s="75">
        <v>0</v>
      </c>
      <c r="F14" s="75">
        <v>0</v>
      </c>
      <c r="G14" s="75">
        <f>D14-E14</f>
        <v>0</v>
      </c>
    </row>
    <row r="15" spans="1:7" x14ac:dyDescent="0.25">
      <c r="A15" s="57" t="s">
        <v>440</v>
      </c>
      <c r="B15" s="75">
        <v>0</v>
      </c>
      <c r="C15" s="75">
        <v>0</v>
      </c>
      <c r="D15" s="75">
        <f>B15+C15</f>
        <v>0</v>
      </c>
      <c r="E15" s="75">
        <v>0</v>
      </c>
      <c r="F15" s="75">
        <v>0</v>
      </c>
      <c r="G15" s="75">
        <f>D15-E15</f>
        <v>0</v>
      </c>
    </row>
    <row r="16" spans="1:7" ht="30" x14ac:dyDescent="0.25">
      <c r="A16" s="58" t="s">
        <v>441</v>
      </c>
      <c r="B16" s="75">
        <f>B17+B18</f>
        <v>0</v>
      </c>
      <c r="C16" s="75">
        <f t="shared" ref="C16:G16" si="2">C17+C18</f>
        <v>0</v>
      </c>
      <c r="D16" s="75">
        <f t="shared" si="2"/>
        <v>0</v>
      </c>
      <c r="E16" s="75">
        <f t="shared" si="2"/>
        <v>0</v>
      </c>
      <c r="F16" s="75">
        <f t="shared" si="2"/>
        <v>0</v>
      </c>
      <c r="G16" s="75">
        <f t="shared" si="2"/>
        <v>0</v>
      </c>
    </row>
    <row r="17" spans="1:7" x14ac:dyDescent="0.25">
      <c r="A17" s="76" t="s">
        <v>442</v>
      </c>
      <c r="B17" s="75">
        <v>0</v>
      </c>
      <c r="C17" s="75">
        <v>0</v>
      </c>
      <c r="D17" s="75">
        <f>B17+C17</f>
        <v>0</v>
      </c>
      <c r="E17" s="75">
        <v>0</v>
      </c>
      <c r="F17" s="75">
        <v>0</v>
      </c>
      <c r="G17" s="75">
        <f>D17-E17</f>
        <v>0</v>
      </c>
    </row>
    <row r="18" spans="1:7" x14ac:dyDescent="0.25">
      <c r="A18" s="76" t="s">
        <v>443</v>
      </c>
      <c r="B18" s="75">
        <v>0</v>
      </c>
      <c r="C18" s="75">
        <v>0</v>
      </c>
      <c r="D18" s="75">
        <f>B18+C18</f>
        <v>0</v>
      </c>
      <c r="E18" s="75">
        <v>0</v>
      </c>
      <c r="F18" s="75">
        <v>0</v>
      </c>
      <c r="G18" s="75">
        <f>D18-E18</f>
        <v>0</v>
      </c>
    </row>
    <row r="19" spans="1:7" x14ac:dyDescent="0.25">
      <c r="A19" s="57" t="s">
        <v>444</v>
      </c>
      <c r="B19" s="75">
        <v>0</v>
      </c>
      <c r="C19" s="75">
        <v>0</v>
      </c>
      <c r="D19" s="75">
        <f>B19+C19</f>
        <v>0</v>
      </c>
      <c r="E19" s="75">
        <v>0</v>
      </c>
      <c r="F19" s="75">
        <v>0</v>
      </c>
      <c r="G19" s="75">
        <f>D19-E19</f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445</v>
      </c>
      <c r="B21" s="115">
        <f>B22+B23+B24+B27+B28+B31</f>
        <v>0</v>
      </c>
      <c r="C21" s="115">
        <f t="shared" ref="C21:G21" si="3">C22+C23+C24+C27+C28+C31</f>
        <v>0</v>
      </c>
      <c r="D21" s="115">
        <f t="shared" si="3"/>
        <v>0</v>
      </c>
      <c r="E21" s="115">
        <f t="shared" si="3"/>
        <v>0</v>
      </c>
      <c r="F21" s="115">
        <f t="shared" si="3"/>
        <v>0</v>
      </c>
      <c r="G21" s="115">
        <f t="shared" si="3"/>
        <v>0</v>
      </c>
    </row>
    <row r="22" spans="1:7" x14ac:dyDescent="0.25">
      <c r="A22" s="57" t="s">
        <v>435</v>
      </c>
      <c r="B22" s="74">
        <v>0</v>
      </c>
      <c r="C22" s="74">
        <v>0</v>
      </c>
      <c r="D22" s="74">
        <f>B22+C22</f>
        <v>0</v>
      </c>
      <c r="E22" s="74">
        <v>0</v>
      </c>
      <c r="F22" s="74">
        <v>0</v>
      </c>
      <c r="G22" s="75">
        <f>D22-E22</f>
        <v>0</v>
      </c>
    </row>
    <row r="23" spans="1:7" x14ac:dyDescent="0.25">
      <c r="A23" s="57" t="s">
        <v>436</v>
      </c>
      <c r="B23" s="75">
        <v>0</v>
      </c>
      <c r="C23" s="75">
        <v>0</v>
      </c>
      <c r="D23" s="75">
        <f>B23+C23</f>
        <v>0</v>
      </c>
      <c r="E23" s="75">
        <v>0</v>
      </c>
      <c r="F23" s="75">
        <v>0</v>
      </c>
      <c r="G23" s="75">
        <f>D23-E23</f>
        <v>0</v>
      </c>
    </row>
    <row r="24" spans="1:7" x14ac:dyDescent="0.25">
      <c r="A24" s="57" t="s">
        <v>437</v>
      </c>
      <c r="B24" s="75">
        <f>B25+B26</f>
        <v>0</v>
      </c>
      <c r="C24" s="75">
        <f>C25+C26</f>
        <v>0</v>
      </c>
      <c r="D24" s="75">
        <f>D25+D26</f>
        <v>0</v>
      </c>
      <c r="E24" s="75">
        <f t="shared" ref="E24:G24" si="4">E25+E26</f>
        <v>0</v>
      </c>
      <c r="F24" s="75">
        <f t="shared" si="4"/>
        <v>0</v>
      </c>
      <c r="G24" s="75">
        <f t="shared" si="4"/>
        <v>0</v>
      </c>
    </row>
    <row r="25" spans="1:7" x14ac:dyDescent="0.25">
      <c r="A25" s="76" t="s">
        <v>438</v>
      </c>
      <c r="B25" s="75">
        <v>0</v>
      </c>
      <c r="C25" s="75">
        <v>0</v>
      </c>
      <c r="D25" s="75">
        <f>B25+C25</f>
        <v>0</v>
      </c>
      <c r="E25" s="75">
        <v>0</v>
      </c>
      <c r="F25" s="75">
        <v>0</v>
      </c>
      <c r="G25" s="75">
        <f>D25-E25</f>
        <v>0</v>
      </c>
    </row>
    <row r="26" spans="1:7" x14ac:dyDescent="0.25">
      <c r="A26" s="76" t="s">
        <v>439</v>
      </c>
      <c r="B26" s="75">
        <v>0</v>
      </c>
      <c r="C26" s="75">
        <v>0</v>
      </c>
      <c r="D26" s="75">
        <f>B26+C26</f>
        <v>0</v>
      </c>
      <c r="E26" s="75">
        <v>0</v>
      </c>
      <c r="F26" s="75">
        <v>0</v>
      </c>
      <c r="G26" s="75">
        <f>D26-E26</f>
        <v>0</v>
      </c>
    </row>
    <row r="27" spans="1:7" x14ac:dyDescent="0.25">
      <c r="A27" s="57" t="s">
        <v>440</v>
      </c>
      <c r="B27" s="75">
        <v>0</v>
      </c>
      <c r="C27" s="75">
        <v>0</v>
      </c>
      <c r="D27" s="75">
        <f>B27+C27</f>
        <v>0</v>
      </c>
      <c r="E27" s="75">
        <v>0</v>
      </c>
      <c r="F27" s="75">
        <v>0</v>
      </c>
      <c r="G27" s="75">
        <f>D27-E27</f>
        <v>0</v>
      </c>
    </row>
    <row r="28" spans="1:7" ht="30" x14ac:dyDescent="0.25">
      <c r="A28" s="58" t="s">
        <v>441</v>
      </c>
      <c r="B28" s="75">
        <f>B29+B30</f>
        <v>0</v>
      </c>
      <c r="C28" s="75">
        <f t="shared" ref="C28:G28" si="5">C29+C30</f>
        <v>0</v>
      </c>
      <c r="D28" s="75">
        <f t="shared" si="5"/>
        <v>0</v>
      </c>
      <c r="E28" s="75">
        <f t="shared" si="5"/>
        <v>0</v>
      </c>
      <c r="F28" s="75">
        <f t="shared" si="5"/>
        <v>0</v>
      </c>
      <c r="G28" s="75">
        <f t="shared" si="5"/>
        <v>0</v>
      </c>
    </row>
    <row r="29" spans="1:7" x14ac:dyDescent="0.25">
      <c r="A29" s="76" t="s">
        <v>442</v>
      </c>
      <c r="B29" s="75">
        <v>0</v>
      </c>
      <c r="C29" s="75">
        <v>0</v>
      </c>
      <c r="D29" s="75">
        <f>B29+C29</f>
        <v>0</v>
      </c>
      <c r="E29" s="75">
        <v>0</v>
      </c>
      <c r="F29" s="75">
        <v>0</v>
      </c>
      <c r="G29" s="75">
        <f>D29-E29</f>
        <v>0</v>
      </c>
    </row>
    <row r="30" spans="1:7" x14ac:dyDescent="0.25">
      <c r="A30" s="76" t="s">
        <v>443</v>
      </c>
      <c r="B30" s="75">
        <v>0</v>
      </c>
      <c r="C30" s="75">
        <v>0</v>
      </c>
      <c r="D30" s="75">
        <f>B30+C30</f>
        <v>0</v>
      </c>
      <c r="E30" s="75">
        <v>0</v>
      </c>
      <c r="F30" s="75">
        <v>0</v>
      </c>
      <c r="G30" s="75">
        <f>D30-E30</f>
        <v>0</v>
      </c>
    </row>
    <row r="31" spans="1:7" x14ac:dyDescent="0.25">
      <c r="A31" s="57" t="s">
        <v>444</v>
      </c>
      <c r="B31" s="75">
        <v>0</v>
      </c>
      <c r="C31" s="75">
        <v>0</v>
      </c>
      <c r="D31" s="75">
        <f>B31+C31</f>
        <v>0</v>
      </c>
      <c r="E31" s="75">
        <v>0</v>
      </c>
      <c r="F31" s="75">
        <v>0</v>
      </c>
      <c r="G31" s="75">
        <f>D31-E31</f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446</v>
      </c>
      <c r="B33" s="115">
        <f>B9+B21</f>
        <v>524032451</v>
      </c>
      <c r="C33" s="115">
        <f t="shared" ref="C33:G33" si="6">C9+C21</f>
        <v>6241815.5700000003</v>
      </c>
      <c r="D33" s="115">
        <f t="shared" si="6"/>
        <v>530274266.56999999</v>
      </c>
      <c r="E33" s="115">
        <f t="shared" si="6"/>
        <v>528582539.18000001</v>
      </c>
      <c r="F33" s="115">
        <f t="shared" si="6"/>
        <v>519023321.10000002</v>
      </c>
      <c r="G33" s="115">
        <f t="shared" si="6"/>
        <v>1691727.3899999857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  <row r="36" spans="1:7" x14ac:dyDescent="0.25">
      <c r="E36" s="155"/>
      <c r="F36" s="15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 </vt:lpstr>
      <vt:lpstr>Formato 7 b)</vt:lpstr>
      <vt:lpstr>Formato 7 c) 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Alejandra María de Lourdes Zamarripa Aguirre</cp:lastModifiedBy>
  <cp:revision/>
  <cp:lastPrinted>2024-03-20T14:35:03Z</cp:lastPrinted>
  <dcterms:created xsi:type="dcterms:W3CDTF">2023-03-16T22:14:51Z</dcterms:created>
  <dcterms:modified xsi:type="dcterms:W3CDTF">2025-01-25T03:03:18Z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