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1_Armonización Contable\"/>
    </mc:Choice>
  </mc:AlternateContent>
  <xr:revisionPtr revIDLastSave="0" documentId="13_ncr:1_{6D746F2A-689C-440E-B3E3-320E72485CBC}" xr6:coauthVersionLast="47" xr6:coauthVersionMax="47" xr10:uidLastSave="{00000000-0000-0000-0000-000000000000}"/>
  <bookViews>
    <workbookView xWindow="4800" yWindow="0" windowWidth="23250" windowHeight="15585" activeTab="1" xr2:uid="{00000000-000D-0000-FFFF-FFFF00000000}"/>
  </bookViews>
  <sheets>
    <sheet name="Notas a los Edos Financieros" sheetId="1" r:id="rId1"/>
    <sheet name="Notas_D" sheetId="3" r:id="rId2"/>
  </sheets>
  <definedNames>
    <definedName name="_xlnm._FilterDatabase" localSheetId="1" hidden="1">Notas_D!$A$90:$C$209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5" i="3" l="1"/>
  <c r="D622" i="3"/>
  <c r="D654" i="3" l="1"/>
  <c r="D570" i="3"/>
  <c r="C570" i="3"/>
  <c r="D568" i="3"/>
  <c r="C568" i="3"/>
  <c r="D558" i="3"/>
  <c r="C558" i="3"/>
  <c r="D550" i="3"/>
  <c r="C550" i="3"/>
  <c r="D548" i="3"/>
  <c r="C548" i="3"/>
  <c r="D546" i="3"/>
  <c r="C546" i="3"/>
  <c r="D540" i="3"/>
  <c r="C540" i="3"/>
  <c r="C536" i="3" s="1"/>
  <c r="C535" i="3" s="1"/>
  <c r="D537" i="3"/>
  <c r="D536" i="3" s="1"/>
  <c r="D535" i="3" s="1"/>
  <c r="C537" i="3"/>
  <c r="D533" i="3"/>
  <c r="C533" i="3"/>
  <c r="D527" i="3"/>
  <c r="C527" i="3"/>
  <c r="D525" i="3"/>
  <c r="C525" i="3"/>
  <c r="D524" i="3"/>
  <c r="C524" i="3"/>
  <c r="D515" i="3"/>
  <c r="C515" i="3"/>
  <c r="D509" i="3"/>
  <c r="D496" i="3" s="1"/>
  <c r="C509" i="3"/>
  <c r="D506" i="3"/>
  <c r="C506" i="3"/>
  <c r="D497" i="3"/>
  <c r="C497" i="3"/>
  <c r="C496" i="3"/>
  <c r="C483" i="3" s="1"/>
  <c r="D484" i="3"/>
  <c r="C484" i="3"/>
  <c r="D472" i="3"/>
  <c r="C472" i="3"/>
  <c r="C478" i="3" s="1"/>
  <c r="D463" i="3"/>
  <c r="D478" i="3" s="1"/>
  <c r="C463" i="3"/>
  <c r="D455" i="3"/>
  <c r="C455" i="3"/>
  <c r="D450" i="3"/>
  <c r="C450" i="3"/>
  <c r="C422" i="3"/>
  <c r="C376" i="3"/>
  <c r="C351" i="3"/>
  <c r="C340" i="3"/>
  <c r="C339" i="3"/>
  <c r="C338" i="3"/>
  <c r="C337" i="3" s="1"/>
  <c r="G337" i="3"/>
  <c r="F337" i="3"/>
  <c r="E337" i="3"/>
  <c r="D337" i="3"/>
  <c r="D327" i="3" s="1"/>
  <c r="C336" i="3"/>
  <c r="C335" i="3"/>
  <c r="C334" i="3"/>
  <c r="C333" i="3"/>
  <c r="C332" i="3"/>
  <c r="C331" i="3"/>
  <c r="C330" i="3"/>
  <c r="C329" i="3"/>
  <c r="C328" i="3"/>
  <c r="G327" i="3"/>
  <c r="F327" i="3"/>
  <c r="E327" i="3"/>
  <c r="C320" i="3"/>
  <c r="C315" i="3"/>
  <c r="C309" i="3"/>
  <c r="C299" i="3"/>
  <c r="E293" i="3"/>
  <c r="D293" i="3"/>
  <c r="C293" i="3"/>
  <c r="E281" i="3"/>
  <c r="D281" i="3"/>
  <c r="C281" i="3"/>
  <c r="E273" i="3"/>
  <c r="D273" i="3"/>
  <c r="C273" i="3"/>
  <c r="C258" i="3"/>
  <c r="C245" i="3"/>
  <c r="C244" i="3"/>
  <c r="C243" i="3"/>
  <c r="C242" i="3"/>
  <c r="C241" i="3"/>
  <c r="C240" i="3"/>
  <c r="C239" i="3"/>
  <c r="C238" i="3"/>
  <c r="C237" i="3"/>
  <c r="D483" i="3" l="1"/>
  <c r="D572" i="3" s="1"/>
  <c r="C572" i="3"/>
  <c r="C327" i="3"/>
  <c r="C100" i="3" l="1"/>
  <c r="C110" i="3"/>
  <c r="C121" i="3"/>
  <c r="C124" i="3"/>
  <c r="C208" i="3" l="1"/>
  <c r="C207" i="3"/>
  <c r="C197" i="3"/>
  <c r="C191" i="3"/>
  <c r="C188" i="3"/>
  <c r="C179" i="3"/>
  <c r="C175" i="3"/>
  <c r="C173" i="3"/>
  <c r="C170" i="3"/>
  <c r="C167" i="3"/>
  <c r="C164" i="3"/>
  <c r="C160" i="3"/>
  <c r="C157" i="3"/>
  <c r="C154" i="3"/>
  <c r="C153" i="3"/>
  <c r="C150" i="3"/>
  <c r="C144" i="3"/>
  <c r="C142" i="3"/>
  <c r="C139" i="3"/>
  <c r="C135" i="3"/>
  <c r="C130" i="3"/>
  <c r="C127" i="3"/>
  <c r="C93" i="3"/>
  <c r="C80" i="3"/>
  <c r="C78" i="3"/>
  <c r="C76" i="3"/>
  <c r="C70" i="3"/>
  <c r="C67" i="3"/>
  <c r="C61" i="3"/>
  <c r="C55" i="3"/>
  <c r="C45" i="3"/>
  <c r="C36" i="3"/>
  <c r="C33" i="3"/>
  <c r="C27" i="3"/>
  <c r="C24" i="3"/>
  <c r="C18" i="3"/>
  <c r="C8" i="3"/>
  <c r="C120" i="3" l="1"/>
  <c r="C163" i="3"/>
  <c r="C178" i="3"/>
  <c r="C92" i="3"/>
  <c r="C54" i="3"/>
  <c r="C66" i="3"/>
  <c r="C7" i="3"/>
  <c r="C91" i="3" l="1"/>
  <c r="C6" i="3"/>
  <c r="D209" i="3" l="1"/>
  <c r="D208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2" i="3"/>
  <c r="D161" i="3"/>
  <c r="D160" i="3"/>
  <c r="D159" i="3"/>
  <c r="D158" i="3"/>
  <c r="D157" i="3"/>
  <c r="D156" i="3"/>
  <c r="D155" i="3"/>
  <c r="D154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5" i="3"/>
  <c r="D64" i="3"/>
  <c r="D63" i="3"/>
  <c r="D62" i="3"/>
  <c r="D61" i="3"/>
  <c r="D60" i="3"/>
  <c r="D59" i="3"/>
  <c r="D58" i="3"/>
  <c r="D57" i="3"/>
  <c r="D56" i="3"/>
  <c r="D55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</calcChain>
</file>

<file path=xl/sharedStrings.xml><?xml version="1.0" encoding="utf-8"?>
<sst xmlns="http://schemas.openxmlformats.org/spreadsheetml/2006/main" count="821" uniqueCount="555">
  <si>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</si>
  <si>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</si>
  <si>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</si>
  <si>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</si>
  <si>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</si>
  <si>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</si>
  <si>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</si>
  <si>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</si>
  <si>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</si>
  <si>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</si>
  <si>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</si>
  <si>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</si>
  <si>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</si>
  <si>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</si>
  <si>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</si>
  <si>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</si>
  <si>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</si>
  <si>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</si>
  <si>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</si>
  <si>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</si>
  <si>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</si>
  <si>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</si>
  <si>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</si>
  <si>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</si>
  <si>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</si>
  <si>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</si>
  <si>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</si>
  <si>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</si>
  <si>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</si>
  <si>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</si>
  <si>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</si>
  <si>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</si>
  <si>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</si>
  <si>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</si>
  <si>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</si>
  <si>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</si>
  <si>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</si>
  <si>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</si>
  <si>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</si>
  <si>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</si>
  <si>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</si>
  <si>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</si>
  <si>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</si>
  <si>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</si>
  <si>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</si>
  <si>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</si>
  <si>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</si>
  <si>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</si>
  <si>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</si>
  <si>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</si>
  <si>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</si>
  <si>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</si>
  <si>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</si>
  <si>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</si>
  <si>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</si>
  <si>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</si>
  <si>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</si>
  <si>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</si>
  <si>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</si>
  <si>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</si>
  <si>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</si>
  <si>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</si>
  <si>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</si>
  <si>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</si>
  <si>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</si>
  <si>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</si>
  <si>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</si>
  <si>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</si>
  <si>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</si>
  <si>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</si>
  <si>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</si>
  <si>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</si>
  <si>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</si>
  <si>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</si>
  <si>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</si>
  <si>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</si>
  <si>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</si>
  <si>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</si>
  <si>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</si>
  <si>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</si>
  <si>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</si>
  <si>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</si>
  <si>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</si>
  <si>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</si>
  <si>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</si>
  <si>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</si>
  <si>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</si>
  <si>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</si>
  <si>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</si>
  <si>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</si>
  <si>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</si>
  <si>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</si>
  <si>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</si>
  <si>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</si>
  <si>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</si>
  <si>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</si>
  <si>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</si>
  <si>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</si>
  <si>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</si>
  <si>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</si>
  <si>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</si>
  <si>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</si>
  <si>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</si>
  <si>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</si>
  <si>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</si>
  <si>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</si>
  <si>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</si>
  <si>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</si>
  <si>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</si>
  <si>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</si>
  <si>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</si>
  <si>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</si>
  <si>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</si>
  <si>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</si>
  <si>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</si>
  <si>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</si>
  <si>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</si>
  <si>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</si>
  <si>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</si>
  <si>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</si>
  <si>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</si>
  <si>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</si>
  <si>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</si>
  <si>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</si>
  <si>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</si>
  <si>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</si>
  <si>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</si>
  <si>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</si>
  <si>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</si>
  <si>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</si>
  <si>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</si>
  <si>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</si>
  <si>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</si>
  <si>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</si>
  <si>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</si>
  <si>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</si>
  <si>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</si>
  <si>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</si>
  <si>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</si>
  <si>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</si>
  <si>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</si>
  <si>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</si>
  <si>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</si>
  <si>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</si>
  <si>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</si>
  <si>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</si>
  <si>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</si>
  <si>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</si>
  <si>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</si>
  <si>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</si>
  <si>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</si>
  <si>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</si>
  <si>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</si>
  <si>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</si>
  <si>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</si>
  <si>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</si>
  <si>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</si>
  <si>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</si>
  <si>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</si>
  <si>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</si>
  <si>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</si>
  <si>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</si>
  <si>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</si>
  <si>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</si>
  <si>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</si>
  <si>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</si>
  <si>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</si>
  <si>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</si>
  <si>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</si>
  <si>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</si>
  <si>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</si>
  <si>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</si>
  <si>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</si>
  <si>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</si>
  <si>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</si>
  <si>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</si>
  <si>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</si>
  <si>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</si>
  <si>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</si>
  <si>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</si>
  <si>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</si>
  <si>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</si>
  <si>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</si>
  <si>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</si>
  <si>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</si>
  <si>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</si>
  <si>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</si>
  <si>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</si>
  <si>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</si>
  <si>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</si>
  <si>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</si>
  <si>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</si>
  <si>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</si>
  <si>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</si>
  <si>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</si>
  <si>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</si>
  <si>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</si>
  <si>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</si>
  <si>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</si>
  <si>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</si>
  <si>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</si>
  <si>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</si>
  <si>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</si>
  <si>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</si>
  <si>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</si>
  <si>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</si>
  <si>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</si>
  <si>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</si>
  <si>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</si>
  <si>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</si>
  <si>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</si>
  <si>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</si>
  <si>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</si>
  <si>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</si>
  <si>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</si>
  <si>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</si>
  <si>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</si>
  <si>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</si>
  <si>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</si>
  <si>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</si>
  <si>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</si>
  <si>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</si>
  <si>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</si>
  <si>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</si>
  <si>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</si>
  <si>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</si>
  <si>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</si>
  <si>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</si>
  <si>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</si>
  <si>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</si>
  <si>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</si>
  <si>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</si>
  <si>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</si>
  <si>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</si>
  <si>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</si>
  <si>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</si>
  <si>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</si>
  <si>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</si>
  <si>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</si>
  <si>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</si>
  <si>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</si>
  <si>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</si>
  <si>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</si>
  <si>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</si>
  <si>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</si>
  <si>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</si>
  <si>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</si>
  <si>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</si>
  <si>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</si>
  <si>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</si>
  <si>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</si>
  <si>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</si>
  <si>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</si>
  <si>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</si>
  <si>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</si>
  <si>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</si>
  <si>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</si>
  <si>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</si>
  <si>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</si>
  <si>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</si>
  <si>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</si>
  <si>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</si>
  <si>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</si>
  <si>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</si>
  <si>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</si>
  <si>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</si>
  <si>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</si>
  <si>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</si>
  <si>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</si>
  <si>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</si>
  <si>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</si>
  <si>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</si>
  <si>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</si>
  <si>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</si>
  <si>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</si>
  <si>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</si>
  <si>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</si>
  <si>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</si>
  <si>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</si>
  <si>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</si>
  <si>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</si>
  <si>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</si>
  <si>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</si>
  <si>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</si>
  <si>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</si>
  <si>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</si>
  <si>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</si>
  <si>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</si>
  <si>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</si>
  <si>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</si>
  <si>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</si>
  <si>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</si>
  <si>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</si>
  <si>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</si>
  <si>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</si>
  <si>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</si>
  <si>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</si>
  <si>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</si>
  <si>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</si>
  <si>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</si>
  <si>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</si>
  <si>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</si>
  <si>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</si>
  <si>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</si>
  <si>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</si>
  <si>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</si>
  <si>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</si>
  <si>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</si>
  <si>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</si>
  <si>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</si>
  <si>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</si>
  <si>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</si>
  <si>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</si>
  <si>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</si>
  <si>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</si>
  <si>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</si>
  <si>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</si>
  <si>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</si>
  <si>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</si>
  <si>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</si>
  <si>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</si>
  <si>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</si>
  <si>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</si>
  <si>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</si>
  <si>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</si>
  <si>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</si>
  <si>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</si>
  <si>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</si>
  <si>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</si>
  <si>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</si>
  <si>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</si>
  <si>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</si>
  <si>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</si>
  <si>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</si>
  <si>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</si>
  <si>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</si>
  <si>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</si>
  <si>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</si>
  <si>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</si>
  <si>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</si>
  <si>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</si>
  <si>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</si>
  <si>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</si>
  <si>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</si>
  <si>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</si>
  <si>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</si>
  <si>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</si>
  <si>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</si>
  <si>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</si>
  <si>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</si>
  <si>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</si>
  <si>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</si>
  <si>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</si>
  <si>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</si>
  <si>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</si>
  <si>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</si>
  <si>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</si>
  <si>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</si>
  <si>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</si>
  <si>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</si>
  <si>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</si>
  <si>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</si>
  <si>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</si>
  <si>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</si>
  <si>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</si>
  <si>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</si>
  <si>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</si>
  <si>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</si>
  <si>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</si>
  <si>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</si>
  <si>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</si>
  <si>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</si>
  <si>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</si>
  <si>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</si>
  <si>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</si>
  <si>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</si>
  <si>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</si>
  <si>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</si>
  <si>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</si>
  <si>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</si>
  <si>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</si>
  <si>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</si>
  <si>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</si>
  <si>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</si>
  <si>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</si>
  <si>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</si>
  <si>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</si>
  <si>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</si>
  <si>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</si>
  <si>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</si>
  <si>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</si>
  <si>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</si>
  <si>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</si>
  <si>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</si>
  <si>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</si>
  <si>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</si>
  <si>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</si>
  <si>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</si>
  <si>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</si>
  <si>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</si>
  <si>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</si>
  <si>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</si>
  <si>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</si>
  <si>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</si>
  <si>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</si>
  <si>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</si>
  <si>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</si>
  <si>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</si>
  <si>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</si>
  <si>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</si>
  <si>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</si>
  <si>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</si>
  <si>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</si>
  <si>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</si>
  <si>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</si>
  <si>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</si>
  <si>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</si>
  <si>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</si>
  <si>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</si>
  <si>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</si>
  <si>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</si>
  <si>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</si>
  <si>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</si>
  <si>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</si>
  <si>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</si>
  <si>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</si>
  <si>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</si>
  <si>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</si>
  <si>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</si>
  <si>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</si>
  <si>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</si>
  <si>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</si>
  <si>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</si>
  <si>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</si>
  <si>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</si>
  <si>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</si>
  <si>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</si>
  <si>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</si>
  <si>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</si>
  <si>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</si>
  <si>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</si>
  <si>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</si>
  <si>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</si>
  <si>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</si>
  <si>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</si>
  <si>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</si>
  <si>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</si>
  <si>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</si>
  <si>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</si>
  <si>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</si>
  <si>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</si>
  <si>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</si>
  <si>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</si>
  <si>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</si>
  <si>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</si>
  <si>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</si>
  <si>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</si>
  <si>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</si>
  <si>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</si>
  <si>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</si>
  <si>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</si>
  <si>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</si>
  <si>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</si>
  <si>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</si>
  <si>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</si>
  <si>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</si>
  <si>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</si>
  <si>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</si>
  <si>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</si>
  <si>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</si>
  <si>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</si>
  <si>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</si>
  <si>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</si>
  <si>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</si>
  <si>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</si>
  <si>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</si>
  <si>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</si>
  <si>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</si>
  <si>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</si>
  <si>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</si>
  <si>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</si>
  <si>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</si>
  <si>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</si>
  <si>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</si>
  <si>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</si>
  <si>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</si>
  <si>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</si>
  <si>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</si>
  <si>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</si>
  <si>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</si>
  <si>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</si>
  <si>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</si>
  <si>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</si>
  <si>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</si>
  <si>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</si>
  <si>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</si>
  <si>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</si>
  <si>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</si>
  <si>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</si>
  <si>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</si>
  <si>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</si>
  <si>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</si>
  <si>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</si>
  <si>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</si>
  <si>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</si>
  <si>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</si>
  <si>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</si>
  <si>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</si>
  <si>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</si>
  <si>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</si>
  <si>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</si>
  <si>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</si>
  <si>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</si>
  <si>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</si>
  <si>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</si>
  <si>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</si>
  <si>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</si>
  <si>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</si>
  <si>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</si>
  <si>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</si>
  <si>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</si>
  <si>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</si>
  <si>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</si>
  <si>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Pago de Nómina</t>
  </si>
  <si>
    <t>Consumilbles</t>
  </si>
  <si>
    <t>Gasolina</t>
  </si>
  <si>
    <t>Diversos servicios solicitados por consulta de leyes y servicios institucionales.</t>
  </si>
  <si>
    <t>Conservación y mantenimiento de inmuebles, instalación y mantenimiento de bienes informaticos.</t>
  </si>
  <si>
    <t>Gastos de orden social y Cultural, Gastos de Operación de Grupos Parlamentarios, Gastos de Operación de las Oficinas de las Diputadas y Diputados, Gastos de Representación Oficial.</t>
  </si>
  <si>
    <t>Ayudas Sociales y Culturales otorgadas por las Diputadas, Diputados, JGyCP e Institucionales</t>
  </si>
  <si>
    <t>Depreciaciones de Inmuebles</t>
  </si>
  <si>
    <t>Depreciaciones de Bienes</t>
  </si>
  <si>
    <t>Fondos de inversión y Mesa de Dinero</t>
  </si>
  <si>
    <t>100% Factible</t>
  </si>
  <si>
    <t>No hay información que reportar en el trimestre</t>
  </si>
  <si>
    <t>Promedio</t>
  </si>
  <si>
    <t>Nada que manifestar</t>
  </si>
  <si>
    <t>100% factible</t>
  </si>
  <si>
    <t>Donaciones de capital</t>
  </si>
  <si>
    <t>Estatal</t>
  </si>
  <si>
    <t>No Aplica</t>
  </si>
  <si>
    <t>Linea Recta</t>
  </si>
  <si>
    <t>Mensual</t>
  </si>
  <si>
    <t>Bueno</t>
  </si>
  <si>
    <t>Linea recta</t>
  </si>
  <si>
    <t>100% Anual</t>
  </si>
  <si>
    <t>Ejercicio:
Periodicidad:
Corte:</t>
  </si>
  <si>
    <t>2025
Trimestral
4</t>
  </si>
  <si>
    <t>Poder Legislativo del Estado de Guanajuato
Notas de Desglose Estado de Actividades
Del 01 de Enero al  31 de Diciembre de 2025
(Cifras en Pesos)</t>
  </si>
  <si>
    <t>Poder Legislativo del Estado de Guanajuato
Notas de Desglose Estado de Situación Financiera
Del 01 de Enero al  31 de Diciembre de 2025
(Cifras en Pesos)</t>
  </si>
  <si>
    <t>Poder Legislativo del Estado de Guanajuato
Notas de Desglose Estado de Variación en la Hacienda Pública
Del 01 de Enero al  31 de Diciembre de 2025
(Cifras en Pesos)</t>
  </si>
  <si>
    <t>Poder Legislativo del Estado de Guanajuato
Notas de Desglose Estado de Flujos de Efectivo
Del 01 de Enero al  31 de Diciembre de 2025
(Cifras en Pesos)</t>
  </si>
  <si>
    <t>Poder Legislativo del Estado de Guanajuato
Conciliación entre los Ingresos Presupuestarios y Contables
Del 01 de Enero al  31 de Diciembre de 2025
(Cifras en Pesos)</t>
  </si>
  <si>
    <t>Poder Legislativo del Estado de Guanajuato
Conciliación entre los Egresos Presupuestarios y los Gastos Contables
Del 01 de Enero al  31 de Diciembre de 2025
(Cifras en Pesos)</t>
  </si>
  <si>
    <t>Poder Legislativo del Estado de Guanajuato
Notas de Desglose y Memoria
Del 01 de Enero al 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</si>
</sst>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1"/>
      <color theme="10"/>
      <name val="Calibri"/>
      <scheme val="minor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2">
    <xf numFmtId="0" fontId="0" fillId="0" borderId="0"/>
    <xf numFmtId="0" fontId="7" fillId="0" borderId="1"/>
    <xf numFmtId="0" fontId="7" fillId="0" borderId="1"/>
    <xf numFmtId="0" fontId="1" fillId="0" borderId="1"/>
    <xf numFmtId="0" fontId="3" fillId="0" borderId="1"/>
    <xf numFmtId="164" fontId="8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" fillId="0" borderId="1" applyFont="0" applyFill="0" applyBorder="0" applyAlignment="0" applyProtection="0"/>
    <xf numFmtId="44" fontId="8" fillId="0" borderId="1" applyFont="0" applyFill="0" applyBorder="0" applyAlignment="0" applyProtection="0"/>
    <xf numFmtId="0" fontId="1" fillId="0" borderId="1"/>
    <xf numFmtId="0" fontId="8" fillId="0" borderId="1"/>
    <xf numFmtId="0" fontId="1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1" fillId="0" borderId="1"/>
    <xf numFmtId="0" fontId="1" fillId="0" borderId="1"/>
    <xf numFmtId="43" fontId="1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3" fillId="0" borderId="0" xfId="0" applyFont="1" applyAlignment="1">
      <alignment horizontal="center"/>
    </xf>
    <xf numFmtId="10" fontId="5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0" xfId="0" applyFont="1"/>
    <xf numFmtId="0" fontId="4" fillId="0" borderId="0" xfId="0" quotePrefix="1" applyFont="1" applyAlignment="1">
      <alignment horizontal="left"/>
    </xf>
    <xf numFmtId="0" fontId="4" fillId="2" borderId="4" xfId="0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" fillId="0" borderId="5" xfId="0" applyFont="1" applyBorder="1"/>
    <xf numFmtId="4" fontId="4" fillId="0" borderId="5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4" fontId="5" fillId="4" borderId="1" xfId="0" applyNumberFormat="1" applyFont="1" applyFill="1" applyBorder="1"/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vertical="center"/>
    </xf>
    <xf numFmtId="49" fontId="3" fillId="0" borderId="4" xfId="0" applyNumberFormat="1" applyFont="1" applyBorder="1"/>
    <xf numFmtId="0" fontId="5" fillId="0" borderId="1" xfId="1" applyFont="1" applyAlignment="1">
      <alignment horizontal="justify" vertical="center" wrapText="1"/>
    </xf>
    <xf numFmtId="0" fontId="5" fillId="0" borderId="1" xfId="1" applyFont="1" applyAlignment="1">
      <alignment vertical="center" wrapText="1"/>
    </xf>
    <xf numFmtId="0" fontId="5" fillId="0" borderId="1" xfId="1" applyFont="1"/>
    <xf numFmtId="4" fontId="5" fillId="0" borderId="1" xfId="2" applyNumberFormat="1" applyFont="1"/>
    <xf numFmtId="0" fontId="5" fillId="0" borderId="1" xfId="2" applyFont="1"/>
    <xf numFmtId="4" fontId="0" fillId="0" borderId="0" xfId="0" applyNumberFormat="1"/>
    <xf numFmtId="43" fontId="5" fillId="0" borderId="0" xfId="20" applyFont="1"/>
    <xf numFmtId="10" fontId="5" fillId="0" borderId="1" xfId="1" applyNumberFormat="1" applyFont="1"/>
    <xf numFmtId="43" fontId="0" fillId="0" borderId="0" xfId="20" applyFont="1"/>
    <xf numFmtId="0" fontId="2" fillId="3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2" xfId="0" applyFont="1" applyBorder="1"/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right" wrapText="1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5" fillId="0" borderId="1" xfId="1" applyFont="1" applyAlignment="1">
      <alignment vertical="center"/>
    </xf>
    <xf numFmtId="0" fontId="9" fillId="7" borderId="1" xfId="1" applyFont="1" applyFill="1" applyAlignment="1">
      <alignment horizontal="center" vertical="center"/>
    </xf>
    <xf numFmtId="0" fontId="9" fillId="7" borderId="1" xfId="1" applyFont="1" applyFill="1" applyAlignment="1">
      <alignment vertical="center"/>
    </xf>
    <xf numFmtId="0" fontId="13" fillId="0" borderId="0" xfId="0" applyFont="1" applyAlignment="1" applyProtection="1">
      <alignment horizontal="righ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7" borderId="15" xfId="1" applyFont="1" applyFill="1" applyBorder="1" applyAlignment="1">
      <alignment vertical="center"/>
    </xf>
    <xf numFmtId="0" fontId="9" fillId="7" borderId="16" xfId="1" applyFont="1" applyFill="1" applyBorder="1" applyAlignment="1">
      <alignment vertical="center"/>
    </xf>
    <xf numFmtId="0" fontId="9" fillId="7" borderId="17" xfId="1" applyFont="1" applyFill="1" applyBorder="1" applyAlignment="1">
      <alignment vertical="center"/>
    </xf>
    <xf numFmtId="0" fontId="9" fillId="8" borderId="15" xfId="1" applyFont="1" applyFill="1" applyBorder="1" applyAlignment="1">
      <alignment horizontal="center" vertical="center"/>
    </xf>
    <xf numFmtId="0" fontId="9" fillId="8" borderId="16" xfId="1" applyFont="1" applyFill="1" applyBorder="1" applyAlignment="1">
      <alignment horizontal="center" vertical="center"/>
    </xf>
    <xf numFmtId="0" fontId="9" fillId="8" borderId="17" xfId="1" applyFont="1" applyFill="1" applyBorder="1" applyAlignment="1">
      <alignment horizontal="center" vertical="center"/>
    </xf>
    <xf numFmtId="0" fontId="9" fillId="8" borderId="17" xfId="1" applyFont="1" applyFill="1" applyBorder="1" applyAlignment="1">
      <alignment horizontal="center" vertical="center" wrapText="1"/>
    </xf>
    <xf numFmtId="0" fontId="5" fillId="0" borderId="1" xfId="1" applyFont="1" applyAlignment="1">
      <alignment horizontal="center" vertical="center"/>
    </xf>
    <xf numFmtId="0" fontId="9" fillId="8" borderId="15" xfId="1" applyFont="1" applyFill="1" applyBorder="1" applyAlignment="1">
      <alignment horizontal="center" vertical="center" wrapText="1"/>
    </xf>
    <xf numFmtId="0" fontId="9" fillId="8" borderId="16" xfId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vertical="center"/>
    </xf>
    <xf numFmtId="0" fontId="9" fillId="0" borderId="1" xfId="1" applyFont="1" applyAlignment="1">
      <alignment vertical="center"/>
    </xf>
    <xf numFmtId="0" fontId="9" fillId="0" borderId="18" xfId="1" applyFont="1" applyBorder="1" applyAlignment="1">
      <alignment horizontal="center" vertical="center"/>
    </xf>
    <xf numFmtId="0" fontId="9" fillId="0" borderId="1" xfId="1" applyFont="1" applyAlignment="1">
      <alignment horizontal="center" vertical="center"/>
    </xf>
    <xf numFmtId="0" fontId="13" fillId="0" borderId="0" xfId="0" applyFont="1" applyAlignment="1" applyProtection="1">
      <alignment wrapText="1"/>
      <protection locked="0"/>
    </xf>
    <xf numFmtId="0" fontId="2" fillId="0" borderId="0" xfId="0" applyFont="1"/>
    <xf numFmtId="0" fontId="5" fillId="0" borderId="0" xfId="0" applyFont="1" applyAlignment="1">
      <alignment horizontal="left"/>
    </xf>
    <xf numFmtId="0" fontId="9" fillId="7" borderId="17" xfId="1" applyFont="1" applyFill="1" applyBorder="1" applyAlignment="1">
      <alignment horizontal="center" vertical="center"/>
    </xf>
    <xf numFmtId="0" fontId="9" fillId="7" borderId="17" xfId="1" applyFont="1" applyFill="1" applyBorder="1" applyAlignment="1">
      <alignment horizontal="right" vertical="center"/>
    </xf>
    <xf numFmtId="0" fontId="4" fillId="6" borderId="19" xfId="13" applyFont="1" applyFill="1" applyBorder="1" applyAlignment="1">
      <alignment vertical="center"/>
    </xf>
    <xf numFmtId="0" fontId="4" fillId="6" borderId="16" xfId="13" applyFont="1" applyFill="1" applyBorder="1" applyAlignment="1">
      <alignment vertical="center"/>
    </xf>
    <xf numFmtId="4" fontId="4" fillId="6" borderId="17" xfId="13" applyNumberFormat="1" applyFont="1" applyFill="1" applyBorder="1" applyAlignment="1">
      <alignment horizontal="right" vertical="center"/>
    </xf>
    <xf numFmtId="4" fontId="2" fillId="6" borderId="19" xfId="13" applyNumberFormat="1" applyFont="1" applyFill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0" fillId="0" borderId="2" xfId="0" applyBorder="1"/>
    <xf numFmtId="4" fontId="5" fillId="0" borderId="2" xfId="0" applyNumberFormat="1" applyFont="1" applyBorder="1" applyAlignment="1">
      <alignment horizontal="right" vertical="center"/>
    </xf>
    <xf numFmtId="0" fontId="0" fillId="0" borderId="17" xfId="0" applyBorder="1"/>
    <xf numFmtId="0" fontId="0" fillId="0" borderId="16" xfId="0" applyBorder="1"/>
    <xf numFmtId="0" fontId="0" fillId="9" borderId="20" xfId="0" applyFill="1" applyBorder="1"/>
    <xf numFmtId="0" fontId="0" fillId="0" borderId="5" xfId="0" applyBorder="1"/>
    <xf numFmtId="4" fontId="5" fillId="0" borderId="1" xfId="1" applyNumberFormat="1" applyFont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4" fillId="6" borderId="15" xfId="13" applyFont="1" applyFill="1" applyBorder="1" applyAlignment="1">
      <alignment vertical="center"/>
    </xf>
    <xf numFmtId="4" fontId="5" fillId="6" borderId="17" xfId="13" applyNumberFormat="1" applyFont="1" applyFill="1" applyBorder="1" applyAlignment="1">
      <alignment horizontal="right" vertical="center" wrapText="1"/>
    </xf>
    <xf numFmtId="4" fontId="4" fillId="6" borderId="19" xfId="13" applyNumberFormat="1" applyFont="1" applyFill="1" applyBorder="1" applyAlignment="1">
      <alignment horizontal="right" vertical="center"/>
    </xf>
    <xf numFmtId="0" fontId="0" fillId="0" borderId="1" xfId="0" applyBorder="1"/>
    <xf numFmtId="4" fontId="9" fillId="0" borderId="1" xfId="12" applyNumberFormat="1" applyFont="1" applyAlignment="1" applyProtection="1">
      <alignment vertical="top" wrapText="1"/>
      <protection locked="0"/>
    </xf>
    <xf numFmtId="4" fontId="0" fillId="0" borderId="1" xfId="0" applyNumberFormat="1" applyBorder="1"/>
    <xf numFmtId="4" fontId="5" fillId="4" borderId="0" xfId="0" applyNumberFormat="1" applyFont="1" applyFill="1"/>
    <xf numFmtId="0" fontId="6" fillId="0" borderId="0" xfId="0" applyFont="1" applyProtection="1">
      <protection locked="0"/>
    </xf>
    <xf numFmtId="0" fontId="9" fillId="0" borderId="11" xfId="21" applyFont="1" applyFill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left" indent="1"/>
      <protection locked="0"/>
    </xf>
    <xf numFmtId="0" fontId="6" fillId="0" borderId="12" xfId="21" applyFont="1" applyFill="1" applyBorder="1" applyProtection="1">
      <protection locked="0"/>
    </xf>
    <xf numFmtId="0" fontId="6" fillId="0" borderId="12" xfId="0" applyFont="1" applyBorder="1" applyProtection="1"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15" fillId="0" borderId="1" xfId="1" applyFont="1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 applyProtection="1">
      <alignment horizontal="center" wrapText="1"/>
      <protection locked="0"/>
    </xf>
    <xf numFmtId="0" fontId="8" fillId="0" borderId="1" xfId="12" applyAlignment="1" applyProtection="1">
      <alignment horizontal="left" vertical="top" wrapText="1" indent="1"/>
      <protection locked="0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15" fillId="0" borderId="1" xfId="1" applyFont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9" fillId="7" borderId="15" xfId="1" applyFont="1" applyFill="1" applyBorder="1" applyAlignment="1">
      <alignment horizontal="center" vertical="center"/>
    </xf>
    <xf numFmtId="0" fontId="9" fillId="7" borderId="16" xfId="1" applyFont="1" applyFill="1" applyBorder="1" applyAlignment="1">
      <alignment horizontal="center" vertical="center"/>
    </xf>
    <xf numFmtId="0" fontId="9" fillId="7" borderId="17" xfId="1" applyFont="1" applyFill="1" applyBorder="1" applyAlignment="1">
      <alignment horizontal="center" vertical="center"/>
    </xf>
    <xf numFmtId="0" fontId="9" fillId="8" borderId="16" xfId="1" applyFont="1" applyFill="1" applyBorder="1" applyAlignment="1">
      <alignment horizontal="center" vertical="center" wrapText="1"/>
    </xf>
    <xf numFmtId="0" fontId="9" fillId="8" borderId="17" xfId="1" applyFont="1" applyFill="1" applyBorder="1" applyAlignment="1">
      <alignment horizontal="center" vertical="center" wrapText="1"/>
    </xf>
  </cellXfs>
  <cellStyles count="22">
    <cellStyle name="Euro" xfId="5" xr:uid="{35F3D9B5-9831-4B58-B1F1-5CDFB2781DEA}"/>
    <cellStyle name="Hipervínculo" xfId="21" builtinId="8"/>
    <cellStyle name="Millares" xfId="20" builtinId="3"/>
    <cellStyle name="Millares 2" xfId="6" xr:uid="{9447792F-F430-4718-BD0B-38B842485F4A}"/>
    <cellStyle name="Millares 2 2" xfId="7" xr:uid="{96E2B881-202F-4DE5-92D6-53F70A7339F9}"/>
    <cellStyle name="Millares 2 3" xfId="8" xr:uid="{2830D43A-C13C-4C86-89F7-FED52B5E4FB5}"/>
    <cellStyle name="Millares 3" xfId="9" xr:uid="{4B4C6C4D-5BED-4B25-9905-C72D22100AEE}"/>
    <cellStyle name="Moneda 2" xfId="10" xr:uid="{06F845DC-596D-4D1E-B69B-61EF6D742F29}"/>
    <cellStyle name="Normal" xfId="0" builtinId="0"/>
    <cellStyle name="Normal 2" xfId="11" xr:uid="{F666E4BB-A0FB-48AB-9E13-8A8A1E92BB55}"/>
    <cellStyle name="Normal 2 2" xfId="12" xr:uid="{4050EE44-4AF2-4707-B5B5-958D5D72D552}"/>
    <cellStyle name="Normal 2 3" xfId="2" xr:uid="{9FFF4E61-40F6-4058-B2F0-48BC4E149AF4}"/>
    <cellStyle name="Normal 3" xfId="1" xr:uid="{7EDEBC84-1407-4D2F-954B-4DCA4A9FBB23}"/>
    <cellStyle name="Normal 3 2" xfId="13" xr:uid="{3CAE68F8-34BC-4E84-8667-D3F6CD474B31}"/>
    <cellStyle name="Normal 4" xfId="14" xr:uid="{5A5BF41E-530A-4FDC-9F16-F449C11ECC02}"/>
    <cellStyle name="Normal 4 2" xfId="15" xr:uid="{136C84A7-90BF-4AAE-80A0-EA599EB2E8F0}"/>
    <cellStyle name="Normal 5" xfId="16" xr:uid="{43148C7C-1D62-4707-9C89-F1CA860E9AFE}"/>
    <cellStyle name="Normal 5 2" xfId="17" xr:uid="{8FA863DB-35F8-434B-8AD3-B24400560D4B}"/>
    <cellStyle name="Normal 6" xfId="18" xr:uid="{1E6577AC-5AA5-4FCC-9399-4777A02B5DC0}"/>
    <cellStyle name="Normal 6 2" xfId="19" xr:uid="{D06D67D5-6F9A-4851-B498-F9FA4CE8463B}"/>
    <cellStyle name="Normal 7" xfId="4" xr:uid="{AE7CAB2F-6016-4CE6-9B04-772E8071CA74}"/>
    <cellStyle name="Normal 8" xfId="3" xr:uid="{2677A00B-EF57-4555-9E2A-F17CF3560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305223</xdr:colOff>
      <xdr:row>48</xdr:row>
      <xdr:rowOff>56380</xdr:rowOff>
    </xdr:from>
    <xdr:to>
      <xdr:col>1</xdr:col>
      <xdr:colOff>1897785</xdr:colOff>
      <xdr:row>48</xdr:row>
      <xdr:rowOff>56380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B5320EF0-4DC4-4436-A424-453731D564CC}"/>
            </a:ext>
          </a:extLst>
        </xdr:cNvPr>
        <xdr:cNvCxnSpPr/>
      </xdr:nvCxnSpPr>
      <xdr:spPr>
        <a:xfrm>
          <a:off x="305223" y="8847955"/>
          <a:ext cx="2583162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149066</xdr:colOff>
      <xdr:row>45</xdr:row>
      <xdr:rowOff>44449</xdr:rowOff>
    </xdr:from>
    <xdr:to>
      <xdr:col>1</xdr:col>
      <xdr:colOff>914876</xdr:colOff>
      <xdr:row>46</xdr:row>
      <xdr:rowOff>125089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CBB8E8E7-4902-4DAC-9A64-315ED2425EA4}"/>
            </a:ext>
          </a:extLst>
        </xdr:cNvPr>
        <xdr:cNvSpPr txBox="1"/>
      </xdr:nvSpPr>
      <xdr:spPr>
        <a:xfrm>
          <a:off x="1139666" y="8264524"/>
          <a:ext cx="765810" cy="271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3515942</xdr:colOff>
      <xdr:row>44</xdr:row>
      <xdr:rowOff>165100</xdr:rowOff>
    </xdr:from>
    <xdr:to>
      <xdr:col>1</xdr:col>
      <xdr:colOff>4111109</xdr:colOff>
      <xdr:row>46</xdr:row>
      <xdr:rowOff>68575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99E972FD-A241-45B3-BB22-C2F6BEAD1922}"/>
            </a:ext>
          </a:extLst>
        </xdr:cNvPr>
        <xdr:cNvSpPr txBox="1"/>
      </xdr:nvSpPr>
      <xdr:spPr>
        <a:xfrm>
          <a:off x="4506542" y="8194675"/>
          <a:ext cx="595167" cy="284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273050</xdr:colOff>
      <xdr:row>48</xdr:row>
      <xdr:rowOff>104775</xdr:rowOff>
    </xdr:from>
    <xdr:to>
      <xdr:col>1</xdr:col>
      <xdr:colOff>1943100</xdr:colOff>
      <xdr:row>51</xdr:row>
      <xdr:rowOff>111125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EBD4C404-4A7C-4E92-BFA4-C0466ED43BAD}"/>
            </a:ext>
          </a:extLst>
        </xdr:cNvPr>
        <xdr:cNvSpPr txBox="1"/>
      </xdr:nvSpPr>
      <xdr:spPr>
        <a:xfrm>
          <a:off x="273050" y="8896350"/>
          <a:ext cx="2660650" cy="577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2373630</xdr:colOff>
      <xdr:row>48</xdr:row>
      <xdr:rowOff>53340</xdr:rowOff>
    </xdr:from>
    <xdr:to>
      <xdr:col>2</xdr:col>
      <xdr:colOff>197486</xdr:colOff>
      <xdr:row>51</xdr:row>
      <xdr:rowOff>158750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EF9C228D-573F-47B5-9783-BC0632E5AD2D}"/>
            </a:ext>
          </a:extLst>
        </xdr:cNvPr>
        <xdr:cNvSpPr txBox="1"/>
      </xdr:nvSpPr>
      <xdr:spPr>
        <a:xfrm>
          <a:off x="3364230" y="8844915"/>
          <a:ext cx="2748281" cy="676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2406650</xdr:colOff>
      <xdr:row>48</xdr:row>
      <xdr:rowOff>0</xdr:rowOff>
    </xdr:from>
    <xdr:to>
      <xdr:col>1</xdr:col>
      <xdr:colOff>5034262</xdr:colOff>
      <xdr:row>48</xdr:row>
      <xdr:rowOff>0</xdr:rowOff>
    </xdr:to>
    <xdr:cxnSp macro="">
      <xdr:nvCxnSpPr>
        <xdr:cNvPr id="10" name="4 Conector recto">
          <a:extLst>
            <a:ext uri="{FF2B5EF4-FFF2-40B4-BE49-F238E27FC236}">
              <a16:creationId xmlns:a16="http://schemas.microsoft.com/office/drawing/2014/main" id="{31B762BD-6248-436B-A46A-F2E5A34CF0D6}"/>
            </a:ext>
          </a:extLst>
        </xdr:cNvPr>
        <xdr:cNvCxnSpPr/>
      </xdr:nvCxnSpPr>
      <xdr:spPr>
        <a:xfrm>
          <a:off x="3397250" y="8791575"/>
          <a:ext cx="2513312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394818</xdr:rowOff>
    </xdr:from>
    <xdr:to>
      <xdr:col>1</xdr:col>
      <xdr:colOff>1682750</xdr:colOff>
      <xdr:row>0</xdr:row>
      <xdr:rowOff>984251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0ECDD05-89DA-4089-8E57-483DEECA62AA}"/>
            </a:ext>
          </a:extLst>
        </xdr:cNvPr>
        <xdr:cNvSpPr txBox="1"/>
      </xdr:nvSpPr>
      <xdr:spPr>
        <a:xfrm>
          <a:off x="692150" y="394818"/>
          <a:ext cx="1657350" cy="589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228600</xdr:colOff>
      <xdr:row>0</xdr:row>
      <xdr:rowOff>142875</xdr:rowOff>
    </xdr:from>
    <xdr:to>
      <xdr:col>1</xdr:col>
      <xdr:colOff>1400175</xdr:colOff>
      <xdr:row>0</xdr:row>
      <xdr:rowOff>504191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DA2B448-8963-4CBA-88BF-CC4D1766C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142875"/>
          <a:ext cx="1171575" cy="361316"/>
        </a:xfrm>
        <a:prstGeom prst="rect">
          <a:avLst/>
        </a:prstGeom>
      </xdr:spPr>
    </xdr:pic>
    <xdr:clientData/>
  </xdr:twoCellAnchor>
  <xdr:twoCellAnchor>
    <xdr:from>
      <xdr:col>1</xdr:col>
      <xdr:colOff>2484502</xdr:colOff>
      <xdr:row>211</xdr:row>
      <xdr:rowOff>139700</xdr:rowOff>
    </xdr:from>
    <xdr:to>
      <xdr:col>1</xdr:col>
      <xdr:colOff>3104506</xdr:colOff>
      <xdr:row>212</xdr:row>
      <xdr:rowOff>180050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C7161BB7-C7F1-4FF1-AA59-05F7A15B0382}"/>
            </a:ext>
          </a:extLst>
        </xdr:cNvPr>
        <xdr:cNvSpPr txBox="1"/>
      </xdr:nvSpPr>
      <xdr:spPr>
        <a:xfrm>
          <a:off x="3151252" y="45145325"/>
          <a:ext cx="620004" cy="230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4</xdr:col>
      <xdr:colOff>517913</xdr:colOff>
      <xdr:row>211</xdr:row>
      <xdr:rowOff>139701</xdr:rowOff>
    </xdr:from>
    <xdr:to>
      <xdr:col>5</xdr:col>
      <xdr:colOff>217922</xdr:colOff>
      <xdr:row>212</xdr:row>
      <xdr:rowOff>136235</xdr:rowOff>
    </xdr:to>
    <xdr:sp macro="" textlink="">
      <xdr:nvSpPr>
        <xdr:cNvPr id="4" name="6 CuadroTexto">
          <a:extLst>
            <a:ext uri="{FF2B5EF4-FFF2-40B4-BE49-F238E27FC236}">
              <a16:creationId xmlns:a16="http://schemas.microsoft.com/office/drawing/2014/main" id="{7C652900-B239-4200-9DF6-A064BBD96804}"/>
            </a:ext>
          </a:extLst>
        </xdr:cNvPr>
        <xdr:cNvSpPr txBox="1"/>
      </xdr:nvSpPr>
      <xdr:spPr>
        <a:xfrm>
          <a:off x="9138038" y="45145326"/>
          <a:ext cx="1357359" cy="1870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1035050</xdr:colOff>
      <xdr:row>216</xdr:row>
      <xdr:rowOff>136812</xdr:rowOff>
    </xdr:from>
    <xdr:to>
      <xdr:col>1</xdr:col>
      <xdr:colOff>4378189</xdr:colOff>
      <xdr:row>219</xdr:row>
      <xdr:rowOff>175297</xdr:rowOff>
    </xdr:to>
    <xdr:sp macro="" textlink="">
      <xdr:nvSpPr>
        <xdr:cNvPr id="6" name="9 CuadroTexto">
          <a:extLst>
            <a:ext uri="{FF2B5EF4-FFF2-40B4-BE49-F238E27FC236}">
              <a16:creationId xmlns:a16="http://schemas.microsoft.com/office/drawing/2014/main" id="{B4FB854A-7C74-41D9-8F9A-353318B5F52B}"/>
            </a:ext>
          </a:extLst>
        </xdr:cNvPr>
        <xdr:cNvSpPr txBox="1"/>
      </xdr:nvSpPr>
      <xdr:spPr>
        <a:xfrm>
          <a:off x="1701800" y="46094937"/>
          <a:ext cx="3343139" cy="609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8467</xdr:colOff>
      <xdr:row>216</xdr:row>
      <xdr:rowOff>157979</xdr:rowOff>
    </xdr:from>
    <xdr:to>
      <xdr:col>7</xdr:col>
      <xdr:colOff>147976</xdr:colOff>
      <xdr:row>219</xdr:row>
      <xdr:rowOff>172122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5C088830-386E-4D2D-93B4-4D23F0A0FDCC}"/>
            </a:ext>
          </a:extLst>
        </xdr:cNvPr>
        <xdr:cNvSpPr txBox="1"/>
      </xdr:nvSpPr>
      <xdr:spPr>
        <a:xfrm>
          <a:off x="6590242" y="46116104"/>
          <a:ext cx="6959409" cy="5856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1562100</xdr:colOff>
      <xdr:row>215</xdr:row>
      <xdr:rowOff>184150</xdr:rowOff>
    </xdr:from>
    <xdr:to>
      <xdr:col>1</xdr:col>
      <xdr:colOff>3951831</xdr:colOff>
      <xdr:row>215</xdr:row>
      <xdr:rowOff>184150</xdr:rowOff>
    </xdr:to>
    <xdr:cxnSp macro="">
      <xdr:nvCxnSpPr>
        <xdr:cNvPr id="8" name="4 Conector recto">
          <a:extLst>
            <a:ext uri="{FF2B5EF4-FFF2-40B4-BE49-F238E27FC236}">
              <a16:creationId xmlns:a16="http://schemas.microsoft.com/office/drawing/2014/main" id="{E6D52B3D-7F2F-4896-B158-80BE5AD2F245}"/>
            </a:ext>
          </a:extLst>
        </xdr:cNvPr>
        <xdr:cNvCxnSpPr/>
      </xdr:nvCxnSpPr>
      <xdr:spPr>
        <a:xfrm>
          <a:off x="2228850" y="45951775"/>
          <a:ext cx="2389731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387350</xdr:colOff>
      <xdr:row>216</xdr:row>
      <xdr:rowOff>19050</xdr:rowOff>
    </xdr:from>
    <xdr:to>
      <xdr:col>6</xdr:col>
      <xdr:colOff>376781</xdr:colOff>
      <xdr:row>216</xdr:row>
      <xdr:rowOff>19050</xdr:rowOff>
    </xdr:to>
    <xdr:cxnSp macro="">
      <xdr:nvCxnSpPr>
        <xdr:cNvPr id="9" name="4 Conector recto">
          <a:extLst>
            <a:ext uri="{FF2B5EF4-FFF2-40B4-BE49-F238E27FC236}">
              <a16:creationId xmlns:a16="http://schemas.microsoft.com/office/drawing/2014/main" id="{A3D77CB7-547F-481C-95D3-BEAC330F3A0B}"/>
            </a:ext>
          </a:extLst>
        </xdr:cNvPr>
        <xdr:cNvCxnSpPr/>
      </xdr:nvCxnSpPr>
      <xdr:spPr>
        <a:xfrm>
          <a:off x="6969125" y="45977175"/>
          <a:ext cx="5875881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219075</xdr:colOff>
      <xdr:row>0</xdr:row>
      <xdr:rowOff>28575</xdr:rowOff>
    </xdr:from>
    <xdr:to>
      <xdr:col>8</xdr:col>
      <xdr:colOff>638176</xdr:colOff>
      <xdr:row>0</xdr:row>
      <xdr:rowOff>665746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786DF4D-7AD5-4BE8-97AB-3C9DBC230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28575"/>
          <a:ext cx="1333500" cy="637171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220</xdr:row>
      <xdr:rowOff>471018</xdr:rowOff>
    </xdr:from>
    <xdr:to>
      <xdr:col>1</xdr:col>
      <xdr:colOff>1400175</xdr:colOff>
      <xdr:row>220</xdr:row>
      <xdr:rowOff>1060451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648A89AC-2B17-42C8-9944-6902F248F1D3}"/>
            </a:ext>
          </a:extLst>
        </xdr:cNvPr>
        <xdr:cNvSpPr txBox="1"/>
      </xdr:nvSpPr>
      <xdr:spPr>
        <a:xfrm>
          <a:off x="409575" y="33960918"/>
          <a:ext cx="1657350" cy="589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612775</xdr:colOff>
      <xdr:row>220</xdr:row>
      <xdr:rowOff>219075</xdr:rowOff>
    </xdr:from>
    <xdr:to>
      <xdr:col>1</xdr:col>
      <xdr:colOff>1117600</xdr:colOff>
      <xdr:row>220</xdr:row>
      <xdr:rowOff>580391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CF789D1-37F5-4970-B88C-A3905A9A9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775" y="33708975"/>
          <a:ext cx="1171575" cy="361316"/>
        </a:xfrm>
        <a:prstGeom prst="rect">
          <a:avLst/>
        </a:prstGeom>
      </xdr:spPr>
    </xdr:pic>
    <xdr:clientData/>
  </xdr:twoCellAnchor>
  <xdr:twoCellAnchor editAs="oneCell">
    <xdr:from>
      <xdr:col>6</xdr:col>
      <xdr:colOff>546100</xdr:colOff>
      <xdr:row>220</xdr:row>
      <xdr:rowOff>104775</xdr:rowOff>
    </xdr:from>
    <xdr:to>
      <xdr:col>8</xdr:col>
      <xdr:colOff>355600</xdr:colOff>
      <xdr:row>220</xdr:row>
      <xdr:rowOff>741946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83C27B5-CB8D-4756-9E04-82CD30D6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3875" y="33594675"/>
          <a:ext cx="1333500" cy="637171"/>
        </a:xfrm>
        <a:prstGeom prst="rect">
          <a:avLst/>
        </a:prstGeom>
      </xdr:spPr>
    </xdr:pic>
    <xdr:clientData/>
  </xdr:twoCellAnchor>
  <xdr:twoCellAnchor>
    <xdr:from>
      <xdr:col>1</xdr:col>
      <xdr:colOff>1586481</xdr:colOff>
      <xdr:row>394</xdr:row>
      <xdr:rowOff>151829</xdr:rowOff>
    </xdr:from>
    <xdr:to>
      <xdr:col>1</xdr:col>
      <xdr:colOff>4011137</xdr:colOff>
      <xdr:row>394</xdr:row>
      <xdr:rowOff>151829</xdr:rowOff>
    </xdr:to>
    <xdr:cxnSp macro="">
      <xdr:nvCxnSpPr>
        <xdr:cNvPr id="20" name="4 Conector recto">
          <a:extLst>
            <a:ext uri="{FF2B5EF4-FFF2-40B4-BE49-F238E27FC236}">
              <a16:creationId xmlns:a16="http://schemas.microsoft.com/office/drawing/2014/main" id="{4ADA982C-1C2E-4348-A044-AD45516EC5FB}"/>
            </a:ext>
          </a:extLst>
        </xdr:cNvPr>
        <xdr:cNvCxnSpPr/>
      </xdr:nvCxnSpPr>
      <xdr:spPr>
        <a:xfrm>
          <a:off x="2253231" y="77361479"/>
          <a:ext cx="242465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269506</xdr:colOff>
      <xdr:row>390</xdr:row>
      <xdr:rowOff>139700</xdr:rowOff>
    </xdr:from>
    <xdr:to>
      <xdr:col>4</xdr:col>
      <xdr:colOff>890265</xdr:colOff>
      <xdr:row>392</xdr:row>
      <xdr:rowOff>73599</xdr:rowOff>
    </xdr:to>
    <xdr:sp macro="" textlink="">
      <xdr:nvSpPr>
        <xdr:cNvPr id="21" name="6 CuadroTexto">
          <a:extLst>
            <a:ext uri="{FF2B5EF4-FFF2-40B4-BE49-F238E27FC236}">
              <a16:creationId xmlns:a16="http://schemas.microsoft.com/office/drawing/2014/main" id="{9420DE36-5DD5-4770-AD14-B0945BF68211}"/>
            </a:ext>
          </a:extLst>
        </xdr:cNvPr>
        <xdr:cNvSpPr txBox="1"/>
      </xdr:nvSpPr>
      <xdr:spPr>
        <a:xfrm>
          <a:off x="7937131" y="59766200"/>
          <a:ext cx="620759" cy="314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221289</xdr:colOff>
      <xdr:row>395</xdr:row>
      <xdr:rowOff>24532</xdr:rowOff>
    </xdr:from>
    <xdr:to>
      <xdr:col>6</xdr:col>
      <xdr:colOff>257175</xdr:colOff>
      <xdr:row>398</xdr:row>
      <xdr:rowOff>31940</xdr:rowOff>
    </xdr:to>
    <xdr:sp macro="" textlink="">
      <xdr:nvSpPr>
        <xdr:cNvPr id="22" name="9 CuadroTexto">
          <a:extLst>
            <a:ext uri="{FF2B5EF4-FFF2-40B4-BE49-F238E27FC236}">
              <a16:creationId xmlns:a16="http://schemas.microsoft.com/office/drawing/2014/main" id="{DE9D4A86-0714-4557-84CE-851F8B66179F}"/>
            </a:ext>
          </a:extLst>
        </xdr:cNvPr>
        <xdr:cNvSpPr txBox="1"/>
      </xdr:nvSpPr>
      <xdr:spPr>
        <a:xfrm>
          <a:off x="6803064" y="60603532"/>
          <a:ext cx="2664786" cy="5789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2688965</xdr:colOff>
      <xdr:row>390</xdr:row>
      <xdr:rowOff>99579</xdr:rowOff>
    </xdr:from>
    <xdr:to>
      <xdr:col>1</xdr:col>
      <xdr:colOff>3293094</xdr:colOff>
      <xdr:row>393</xdr:row>
      <xdr:rowOff>15044</xdr:rowOff>
    </xdr:to>
    <xdr:sp macro="" textlink="">
      <xdr:nvSpPr>
        <xdr:cNvPr id="23" name="6 CuadroTexto">
          <a:extLst>
            <a:ext uri="{FF2B5EF4-FFF2-40B4-BE49-F238E27FC236}">
              <a16:creationId xmlns:a16="http://schemas.microsoft.com/office/drawing/2014/main" id="{8469609B-621F-4F6E-A360-9381059C700F}"/>
            </a:ext>
          </a:extLst>
        </xdr:cNvPr>
        <xdr:cNvSpPr txBox="1"/>
      </xdr:nvSpPr>
      <xdr:spPr>
        <a:xfrm>
          <a:off x="3355715" y="76547229"/>
          <a:ext cx="604129" cy="4869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1206500</xdr:colOff>
      <xdr:row>395</xdr:row>
      <xdr:rowOff>69463</xdr:rowOff>
    </xdr:from>
    <xdr:to>
      <xdr:col>1</xdr:col>
      <xdr:colOff>4549639</xdr:colOff>
      <xdr:row>398</xdr:row>
      <xdr:rowOff>101213</xdr:rowOff>
    </xdr:to>
    <xdr:sp macro="" textlink="">
      <xdr:nvSpPr>
        <xdr:cNvPr id="24" name="9 CuadroTexto">
          <a:extLst>
            <a:ext uri="{FF2B5EF4-FFF2-40B4-BE49-F238E27FC236}">
              <a16:creationId xmlns:a16="http://schemas.microsoft.com/office/drawing/2014/main" id="{21589659-ECF2-4317-81E0-C94B664B1B5D}"/>
            </a:ext>
          </a:extLst>
        </xdr:cNvPr>
        <xdr:cNvSpPr txBox="1"/>
      </xdr:nvSpPr>
      <xdr:spPr>
        <a:xfrm>
          <a:off x="1873250" y="77469613"/>
          <a:ext cx="3343139" cy="603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527050</xdr:colOff>
      <xdr:row>394</xdr:row>
      <xdr:rowOff>155575</xdr:rowOff>
    </xdr:from>
    <xdr:to>
      <xdr:col>5</xdr:col>
      <xdr:colOff>516481</xdr:colOff>
      <xdr:row>394</xdr:row>
      <xdr:rowOff>155575</xdr:rowOff>
    </xdr:to>
    <xdr:cxnSp macro="">
      <xdr:nvCxnSpPr>
        <xdr:cNvPr id="25" name="4 Conector recto">
          <a:extLst>
            <a:ext uri="{FF2B5EF4-FFF2-40B4-BE49-F238E27FC236}">
              <a16:creationId xmlns:a16="http://schemas.microsoft.com/office/drawing/2014/main" id="{27B42B13-6C1F-40E8-9BD1-A381E0B919B8}"/>
            </a:ext>
          </a:extLst>
        </xdr:cNvPr>
        <xdr:cNvCxnSpPr/>
      </xdr:nvCxnSpPr>
      <xdr:spPr>
        <a:xfrm>
          <a:off x="7108825" y="60544075"/>
          <a:ext cx="2008731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399</xdr:row>
      <xdr:rowOff>366243</xdr:rowOff>
    </xdr:from>
    <xdr:to>
      <xdr:col>1</xdr:col>
      <xdr:colOff>990600</xdr:colOff>
      <xdr:row>399</xdr:row>
      <xdr:rowOff>955676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9BC41563-C982-4800-AAC7-4EF9F40BBF16}"/>
            </a:ext>
          </a:extLst>
        </xdr:cNvPr>
        <xdr:cNvSpPr txBox="1"/>
      </xdr:nvSpPr>
      <xdr:spPr>
        <a:xfrm>
          <a:off x="0" y="62058935"/>
          <a:ext cx="1657350" cy="589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203200</xdr:colOff>
      <xdr:row>399</xdr:row>
      <xdr:rowOff>114300</xdr:rowOff>
    </xdr:from>
    <xdr:to>
      <xdr:col>1</xdr:col>
      <xdr:colOff>706563</xdr:colOff>
      <xdr:row>399</xdr:row>
      <xdr:rowOff>475616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BEE9E1A-383A-496B-8070-3C9D0B4EA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61806992"/>
          <a:ext cx="1171575" cy="361316"/>
        </a:xfrm>
        <a:prstGeom prst="rect">
          <a:avLst/>
        </a:prstGeom>
      </xdr:spPr>
    </xdr:pic>
    <xdr:clientData/>
  </xdr:twoCellAnchor>
  <xdr:twoCellAnchor editAs="oneCell">
    <xdr:from>
      <xdr:col>7</xdr:col>
      <xdr:colOff>20569</xdr:colOff>
      <xdr:row>399</xdr:row>
      <xdr:rowOff>99392</xdr:rowOff>
    </xdr:from>
    <xdr:to>
      <xdr:col>8</xdr:col>
      <xdr:colOff>439965</xdr:colOff>
      <xdr:row>399</xdr:row>
      <xdr:rowOff>736563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C517234-9BD9-449F-94D8-FA73A4AE2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0721" y="61481805"/>
          <a:ext cx="1338278" cy="637171"/>
        </a:xfrm>
        <a:prstGeom prst="rect">
          <a:avLst/>
        </a:prstGeom>
      </xdr:spPr>
    </xdr:pic>
    <xdr:clientData/>
  </xdr:twoCellAnchor>
  <xdr:twoCellAnchor>
    <xdr:from>
      <xdr:col>1</xdr:col>
      <xdr:colOff>1827781</xdr:colOff>
      <xdr:row>432</xdr:row>
      <xdr:rowOff>145479</xdr:rowOff>
    </xdr:from>
    <xdr:to>
      <xdr:col>1</xdr:col>
      <xdr:colOff>4252437</xdr:colOff>
      <xdr:row>432</xdr:row>
      <xdr:rowOff>145479</xdr:rowOff>
    </xdr:to>
    <xdr:cxnSp macro="">
      <xdr:nvCxnSpPr>
        <xdr:cNvPr id="41" name="4 Conector recto">
          <a:extLst>
            <a:ext uri="{FF2B5EF4-FFF2-40B4-BE49-F238E27FC236}">
              <a16:creationId xmlns:a16="http://schemas.microsoft.com/office/drawing/2014/main" id="{43F96B17-881D-4365-8D7A-7B34D46194D8}"/>
            </a:ext>
          </a:extLst>
        </xdr:cNvPr>
        <xdr:cNvCxnSpPr/>
      </xdr:nvCxnSpPr>
      <xdr:spPr>
        <a:xfrm>
          <a:off x="2494531" y="84317904"/>
          <a:ext cx="242465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453656</xdr:colOff>
      <xdr:row>428</xdr:row>
      <xdr:rowOff>152400</xdr:rowOff>
    </xdr:from>
    <xdr:to>
      <xdr:col>5</xdr:col>
      <xdr:colOff>131440</xdr:colOff>
      <xdr:row>430</xdr:row>
      <xdr:rowOff>86299</xdr:rowOff>
    </xdr:to>
    <xdr:sp macro="" textlink="">
      <xdr:nvSpPr>
        <xdr:cNvPr id="42" name="6 CuadroTexto">
          <a:extLst>
            <a:ext uri="{FF2B5EF4-FFF2-40B4-BE49-F238E27FC236}">
              <a16:creationId xmlns:a16="http://schemas.microsoft.com/office/drawing/2014/main" id="{A1F4FCDE-E078-4D6A-8637-1059752F6424}"/>
            </a:ext>
          </a:extLst>
        </xdr:cNvPr>
        <xdr:cNvSpPr txBox="1"/>
      </xdr:nvSpPr>
      <xdr:spPr>
        <a:xfrm>
          <a:off x="8121281" y="66417825"/>
          <a:ext cx="611234" cy="314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253039</xdr:colOff>
      <xdr:row>433</xdr:row>
      <xdr:rowOff>103907</xdr:rowOff>
    </xdr:from>
    <xdr:to>
      <xdr:col>6</xdr:col>
      <xdr:colOff>581025</xdr:colOff>
      <xdr:row>437</xdr:row>
      <xdr:rowOff>66675</xdr:rowOff>
    </xdr:to>
    <xdr:sp macro="" textlink="">
      <xdr:nvSpPr>
        <xdr:cNvPr id="43" name="9 CuadroTexto">
          <a:extLst>
            <a:ext uri="{FF2B5EF4-FFF2-40B4-BE49-F238E27FC236}">
              <a16:creationId xmlns:a16="http://schemas.microsoft.com/office/drawing/2014/main" id="{53163DD5-D9BA-4E26-B5ED-D541116A9ACE}"/>
            </a:ext>
          </a:extLst>
        </xdr:cNvPr>
        <xdr:cNvSpPr txBox="1"/>
      </xdr:nvSpPr>
      <xdr:spPr>
        <a:xfrm>
          <a:off x="6834814" y="67321832"/>
          <a:ext cx="2956886" cy="7247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2930265</xdr:colOff>
      <xdr:row>428</xdr:row>
      <xdr:rowOff>93229</xdr:rowOff>
    </xdr:from>
    <xdr:to>
      <xdr:col>1</xdr:col>
      <xdr:colOff>3534394</xdr:colOff>
      <xdr:row>431</xdr:row>
      <xdr:rowOff>8694</xdr:rowOff>
    </xdr:to>
    <xdr:sp macro="" textlink="">
      <xdr:nvSpPr>
        <xdr:cNvPr id="44" name="6 CuadroTexto">
          <a:extLst>
            <a:ext uri="{FF2B5EF4-FFF2-40B4-BE49-F238E27FC236}">
              <a16:creationId xmlns:a16="http://schemas.microsoft.com/office/drawing/2014/main" id="{BD1D776F-AB81-49A8-B692-C5C2D64BE87A}"/>
            </a:ext>
          </a:extLst>
        </xdr:cNvPr>
        <xdr:cNvSpPr txBox="1"/>
      </xdr:nvSpPr>
      <xdr:spPr>
        <a:xfrm>
          <a:off x="3597015" y="83503654"/>
          <a:ext cx="604129" cy="4869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1447800</xdr:colOff>
      <xdr:row>433</xdr:row>
      <xdr:rowOff>63113</xdr:rowOff>
    </xdr:from>
    <xdr:to>
      <xdr:col>1</xdr:col>
      <xdr:colOff>4790939</xdr:colOff>
      <xdr:row>436</xdr:row>
      <xdr:rowOff>94863</xdr:rowOff>
    </xdr:to>
    <xdr:sp macro="" textlink="">
      <xdr:nvSpPr>
        <xdr:cNvPr id="45" name="9 CuadroTexto">
          <a:extLst>
            <a:ext uri="{FF2B5EF4-FFF2-40B4-BE49-F238E27FC236}">
              <a16:creationId xmlns:a16="http://schemas.microsoft.com/office/drawing/2014/main" id="{CAC5AD39-ADAD-489F-A608-002884F0C8E1}"/>
            </a:ext>
          </a:extLst>
        </xdr:cNvPr>
        <xdr:cNvSpPr txBox="1"/>
      </xdr:nvSpPr>
      <xdr:spPr>
        <a:xfrm>
          <a:off x="2114550" y="84426038"/>
          <a:ext cx="3343139" cy="603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939800</xdr:colOff>
      <xdr:row>433</xdr:row>
      <xdr:rowOff>6350</xdr:rowOff>
    </xdr:from>
    <xdr:to>
      <xdr:col>6</xdr:col>
      <xdr:colOff>180975</xdr:colOff>
      <xdr:row>433</xdr:row>
      <xdr:rowOff>9525</xdr:rowOff>
    </xdr:to>
    <xdr:cxnSp macro="">
      <xdr:nvCxnSpPr>
        <xdr:cNvPr id="46" name="4 Conector recto">
          <a:extLst>
            <a:ext uri="{FF2B5EF4-FFF2-40B4-BE49-F238E27FC236}">
              <a16:creationId xmlns:a16="http://schemas.microsoft.com/office/drawing/2014/main" id="{0FEB2390-0D2B-4B96-8FE9-CFA25199D2A4}"/>
            </a:ext>
          </a:extLst>
        </xdr:cNvPr>
        <xdr:cNvCxnSpPr/>
      </xdr:nvCxnSpPr>
      <xdr:spPr>
        <a:xfrm>
          <a:off x="7521575" y="67224275"/>
          <a:ext cx="1870075" cy="31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223631</xdr:colOff>
      <xdr:row>437</xdr:row>
      <xdr:rowOff>382808</xdr:rowOff>
    </xdr:from>
    <xdr:to>
      <xdr:col>1</xdr:col>
      <xdr:colOff>1214231</xdr:colOff>
      <xdr:row>437</xdr:row>
      <xdr:rowOff>972241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5C37EB95-61FA-4297-9BEF-C8B2EB48DF82}"/>
            </a:ext>
          </a:extLst>
        </xdr:cNvPr>
        <xdr:cNvSpPr txBox="1"/>
      </xdr:nvSpPr>
      <xdr:spPr>
        <a:xfrm>
          <a:off x="223631" y="68407873"/>
          <a:ext cx="1661491" cy="589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393700</xdr:colOff>
      <xdr:row>437</xdr:row>
      <xdr:rowOff>180561</xdr:rowOff>
    </xdr:from>
    <xdr:to>
      <xdr:col>1</xdr:col>
      <xdr:colOff>898525</xdr:colOff>
      <xdr:row>437</xdr:row>
      <xdr:rowOff>541877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07CCC8-DDBB-48A1-A26F-5B2766E8F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700" y="68205626"/>
          <a:ext cx="1175716" cy="361316"/>
        </a:xfrm>
        <a:prstGeom prst="rect">
          <a:avLst/>
        </a:prstGeom>
      </xdr:spPr>
    </xdr:pic>
    <xdr:clientData/>
  </xdr:twoCellAnchor>
  <xdr:twoCellAnchor editAs="oneCell">
    <xdr:from>
      <xdr:col>6</xdr:col>
      <xdr:colOff>575504</xdr:colOff>
      <xdr:row>437</xdr:row>
      <xdr:rowOff>74544</xdr:rowOff>
    </xdr:from>
    <xdr:to>
      <xdr:col>8</xdr:col>
      <xdr:colOff>389782</xdr:colOff>
      <xdr:row>437</xdr:row>
      <xdr:rowOff>711715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8EEA93B-61A2-4FDC-9C09-691E77EF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743" y="68099609"/>
          <a:ext cx="1338278" cy="637171"/>
        </a:xfrm>
        <a:prstGeom prst="rect">
          <a:avLst/>
        </a:prstGeom>
      </xdr:spPr>
    </xdr:pic>
    <xdr:clientData/>
  </xdr:twoCellAnchor>
  <xdr:twoCellAnchor>
    <xdr:from>
      <xdr:col>1</xdr:col>
      <xdr:colOff>2055078</xdr:colOff>
      <xdr:row>580</xdr:row>
      <xdr:rowOff>181260</xdr:rowOff>
    </xdr:from>
    <xdr:to>
      <xdr:col>1</xdr:col>
      <xdr:colOff>4552072</xdr:colOff>
      <xdr:row>580</xdr:row>
      <xdr:rowOff>181260</xdr:rowOff>
    </xdr:to>
    <xdr:cxnSp macro="">
      <xdr:nvCxnSpPr>
        <xdr:cNvPr id="53" name="4 Conector recto">
          <a:extLst>
            <a:ext uri="{FF2B5EF4-FFF2-40B4-BE49-F238E27FC236}">
              <a16:creationId xmlns:a16="http://schemas.microsoft.com/office/drawing/2014/main" id="{2B6F258C-5FAC-444E-B356-453FCFAB8E3D}"/>
            </a:ext>
          </a:extLst>
        </xdr:cNvPr>
        <xdr:cNvCxnSpPr/>
      </xdr:nvCxnSpPr>
      <xdr:spPr>
        <a:xfrm>
          <a:off x="2721828" y="112471485"/>
          <a:ext cx="2496994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2953214</xdr:colOff>
      <xdr:row>576</xdr:row>
      <xdr:rowOff>96308</xdr:rowOff>
    </xdr:from>
    <xdr:to>
      <xdr:col>1</xdr:col>
      <xdr:colOff>3505664</xdr:colOff>
      <xdr:row>577</xdr:row>
      <xdr:rowOff>121416</xdr:rowOff>
    </xdr:to>
    <xdr:sp macro="" textlink="">
      <xdr:nvSpPr>
        <xdr:cNvPr id="54" name="6 CuadroTexto">
          <a:extLst>
            <a:ext uri="{FF2B5EF4-FFF2-40B4-BE49-F238E27FC236}">
              <a16:creationId xmlns:a16="http://schemas.microsoft.com/office/drawing/2014/main" id="{D6D7E477-F7D3-45FD-B3B5-B5CF19156B84}"/>
            </a:ext>
          </a:extLst>
        </xdr:cNvPr>
        <xdr:cNvSpPr txBox="1"/>
      </xdr:nvSpPr>
      <xdr:spPr>
        <a:xfrm>
          <a:off x="3619964" y="111624533"/>
          <a:ext cx="552450" cy="2156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51266</xdr:colOff>
      <xdr:row>580</xdr:row>
      <xdr:rowOff>171735</xdr:rowOff>
    </xdr:from>
    <xdr:to>
      <xdr:col>5</xdr:col>
      <xdr:colOff>975960</xdr:colOff>
      <xdr:row>580</xdr:row>
      <xdr:rowOff>171735</xdr:rowOff>
    </xdr:to>
    <xdr:cxnSp macro="">
      <xdr:nvCxnSpPr>
        <xdr:cNvPr id="55" name="4 Conector recto">
          <a:extLst>
            <a:ext uri="{FF2B5EF4-FFF2-40B4-BE49-F238E27FC236}">
              <a16:creationId xmlns:a16="http://schemas.microsoft.com/office/drawing/2014/main" id="{6CCF4AE7-F8B4-453A-898D-EBAD6C23441F}"/>
            </a:ext>
          </a:extLst>
        </xdr:cNvPr>
        <xdr:cNvCxnSpPr/>
      </xdr:nvCxnSpPr>
      <xdr:spPr>
        <a:xfrm>
          <a:off x="6633041" y="112461960"/>
          <a:ext cx="4620394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1644650</xdr:colOff>
      <xdr:row>581</xdr:row>
      <xdr:rowOff>33858</xdr:rowOff>
    </xdr:from>
    <xdr:to>
      <xdr:col>2</xdr:col>
      <xdr:colOff>1981</xdr:colOff>
      <xdr:row>584</xdr:row>
      <xdr:rowOff>95250</xdr:rowOff>
    </xdr:to>
    <xdr:sp macro="" textlink="">
      <xdr:nvSpPr>
        <xdr:cNvPr id="57" name="9 CuadroTexto">
          <a:extLst>
            <a:ext uri="{FF2B5EF4-FFF2-40B4-BE49-F238E27FC236}">
              <a16:creationId xmlns:a16="http://schemas.microsoft.com/office/drawing/2014/main" id="{0696D9D2-3443-4C24-8EEE-710818DBA536}"/>
            </a:ext>
          </a:extLst>
        </xdr:cNvPr>
        <xdr:cNvSpPr txBox="1"/>
      </xdr:nvSpPr>
      <xdr:spPr>
        <a:xfrm>
          <a:off x="2311400" y="89006883"/>
          <a:ext cx="3215081" cy="6328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981171</xdr:colOff>
      <xdr:row>581</xdr:row>
      <xdr:rowOff>23275</xdr:rowOff>
    </xdr:from>
    <xdr:to>
      <xdr:col>5</xdr:col>
      <xdr:colOff>1246525</xdr:colOff>
      <xdr:row>584</xdr:row>
      <xdr:rowOff>56949</xdr:rowOff>
    </xdr:to>
    <xdr:sp macro="" textlink="">
      <xdr:nvSpPr>
        <xdr:cNvPr id="58" name="9 CuadroTexto">
          <a:extLst>
            <a:ext uri="{FF2B5EF4-FFF2-40B4-BE49-F238E27FC236}">
              <a16:creationId xmlns:a16="http://schemas.microsoft.com/office/drawing/2014/main" id="{3AFA8219-127C-457D-9245-3D44ED82D30B}"/>
            </a:ext>
          </a:extLst>
        </xdr:cNvPr>
        <xdr:cNvSpPr txBox="1"/>
      </xdr:nvSpPr>
      <xdr:spPr>
        <a:xfrm>
          <a:off x="6505671" y="112504000"/>
          <a:ext cx="5018329" cy="605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554935</xdr:colOff>
      <xdr:row>585</xdr:row>
      <xdr:rowOff>598156</xdr:rowOff>
    </xdr:from>
    <xdr:to>
      <xdr:col>1</xdr:col>
      <xdr:colOff>1545535</xdr:colOff>
      <xdr:row>585</xdr:row>
      <xdr:rowOff>1187589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C42755B7-E2DC-4451-87B4-FC96015FA417}"/>
            </a:ext>
          </a:extLst>
        </xdr:cNvPr>
        <xdr:cNvSpPr txBox="1"/>
      </xdr:nvSpPr>
      <xdr:spPr>
        <a:xfrm>
          <a:off x="554935" y="90257395"/>
          <a:ext cx="1661491" cy="589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54113</xdr:colOff>
      <xdr:row>585</xdr:row>
      <xdr:rowOff>395909</xdr:rowOff>
    </xdr:from>
    <xdr:to>
      <xdr:col>1</xdr:col>
      <xdr:colOff>1229829</xdr:colOff>
      <xdr:row>585</xdr:row>
      <xdr:rowOff>757225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C276416-7C45-49C8-9E94-07FDA63D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004" y="90055148"/>
          <a:ext cx="1175716" cy="361316"/>
        </a:xfrm>
        <a:prstGeom prst="rect">
          <a:avLst/>
        </a:prstGeom>
      </xdr:spPr>
    </xdr:pic>
    <xdr:clientData/>
  </xdr:twoCellAnchor>
  <xdr:twoCellAnchor editAs="oneCell">
    <xdr:from>
      <xdr:col>7</xdr:col>
      <xdr:colOff>293895</xdr:colOff>
      <xdr:row>585</xdr:row>
      <xdr:rowOff>289892</xdr:rowOff>
    </xdr:from>
    <xdr:to>
      <xdr:col>8</xdr:col>
      <xdr:colOff>721087</xdr:colOff>
      <xdr:row>585</xdr:row>
      <xdr:rowOff>927063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AFB1CFC-D990-4900-8D4C-CE573979B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4047" y="89949131"/>
          <a:ext cx="1338278" cy="637171"/>
        </a:xfrm>
        <a:prstGeom prst="rect">
          <a:avLst/>
        </a:prstGeom>
      </xdr:spPr>
    </xdr:pic>
    <xdr:clientData/>
  </xdr:twoCellAnchor>
  <xdr:twoCellAnchor>
    <xdr:from>
      <xdr:col>1</xdr:col>
      <xdr:colOff>1898257</xdr:colOff>
      <xdr:row>612</xdr:row>
      <xdr:rowOff>17602</xdr:rowOff>
    </xdr:from>
    <xdr:to>
      <xdr:col>1</xdr:col>
      <xdr:colOff>4996682</xdr:colOff>
      <xdr:row>612</xdr:row>
      <xdr:rowOff>42424</xdr:rowOff>
    </xdr:to>
    <xdr:cxnSp macro="">
      <xdr:nvCxnSpPr>
        <xdr:cNvPr id="65" name="4 Conector recto">
          <a:extLst>
            <a:ext uri="{FF2B5EF4-FFF2-40B4-BE49-F238E27FC236}">
              <a16:creationId xmlns:a16="http://schemas.microsoft.com/office/drawing/2014/main" id="{F1D13B35-6234-452A-865C-6CBCB45A8078}"/>
            </a:ext>
          </a:extLst>
        </xdr:cNvPr>
        <xdr:cNvCxnSpPr/>
      </xdr:nvCxnSpPr>
      <xdr:spPr>
        <a:xfrm>
          <a:off x="2565007" y="120623152"/>
          <a:ext cx="2955550" cy="24822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2844498</xdr:colOff>
      <xdr:row>606</xdr:row>
      <xdr:rowOff>127000</xdr:rowOff>
    </xdr:from>
    <xdr:to>
      <xdr:col>1</xdr:col>
      <xdr:colOff>3396948</xdr:colOff>
      <xdr:row>607</xdr:row>
      <xdr:rowOff>143448</xdr:rowOff>
    </xdr:to>
    <xdr:sp macro="" textlink="">
      <xdr:nvSpPr>
        <xdr:cNvPr id="66" name="6 CuadroTexto">
          <a:extLst>
            <a:ext uri="{FF2B5EF4-FFF2-40B4-BE49-F238E27FC236}">
              <a16:creationId xmlns:a16="http://schemas.microsoft.com/office/drawing/2014/main" id="{AD4D36B3-1486-41A8-98C8-EC5E4F60DFC2}"/>
            </a:ext>
          </a:extLst>
        </xdr:cNvPr>
        <xdr:cNvSpPr txBox="1"/>
      </xdr:nvSpPr>
      <xdr:spPr>
        <a:xfrm>
          <a:off x="3511248" y="119589550"/>
          <a:ext cx="552450" cy="2069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999345</xdr:colOff>
      <xdr:row>612</xdr:row>
      <xdr:rowOff>27319</xdr:rowOff>
    </xdr:from>
    <xdr:to>
      <xdr:col>5</xdr:col>
      <xdr:colOff>819139</xdr:colOff>
      <xdr:row>612</xdr:row>
      <xdr:rowOff>27319</xdr:rowOff>
    </xdr:to>
    <xdr:cxnSp macro="">
      <xdr:nvCxnSpPr>
        <xdr:cNvPr id="67" name="4 Conector recto">
          <a:extLst>
            <a:ext uri="{FF2B5EF4-FFF2-40B4-BE49-F238E27FC236}">
              <a16:creationId xmlns:a16="http://schemas.microsoft.com/office/drawing/2014/main" id="{8A6E30C3-9A75-4EC1-9420-D3CB7DC9B96E}"/>
            </a:ext>
          </a:extLst>
        </xdr:cNvPr>
        <xdr:cNvCxnSpPr/>
      </xdr:nvCxnSpPr>
      <xdr:spPr>
        <a:xfrm>
          <a:off x="6523845" y="120632869"/>
          <a:ext cx="4572769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94746</xdr:colOff>
      <xdr:row>606</xdr:row>
      <xdr:rowOff>128058</xdr:rowOff>
    </xdr:from>
    <xdr:to>
      <xdr:col>4</xdr:col>
      <xdr:colOff>728398</xdr:colOff>
      <xdr:row>607</xdr:row>
      <xdr:rowOff>185780</xdr:rowOff>
    </xdr:to>
    <xdr:sp macro="" textlink="">
      <xdr:nvSpPr>
        <xdr:cNvPr id="68" name="6 CuadroTexto">
          <a:extLst>
            <a:ext uri="{FF2B5EF4-FFF2-40B4-BE49-F238E27FC236}">
              <a16:creationId xmlns:a16="http://schemas.microsoft.com/office/drawing/2014/main" id="{4055760A-9430-41AE-AC66-3BE4E2B8A1E8}"/>
            </a:ext>
          </a:extLst>
        </xdr:cNvPr>
        <xdr:cNvSpPr txBox="1"/>
      </xdr:nvSpPr>
      <xdr:spPr>
        <a:xfrm>
          <a:off x="8714871" y="119590608"/>
          <a:ext cx="633652" cy="2482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1708150</xdr:colOff>
      <xdr:row>612</xdr:row>
      <xdr:rowOff>71286</xdr:rowOff>
    </xdr:from>
    <xdr:to>
      <xdr:col>2</xdr:col>
      <xdr:colOff>17856</xdr:colOff>
      <xdr:row>615</xdr:row>
      <xdr:rowOff>122279</xdr:rowOff>
    </xdr:to>
    <xdr:sp macro="" textlink="">
      <xdr:nvSpPr>
        <xdr:cNvPr id="69" name="9 CuadroTexto">
          <a:extLst>
            <a:ext uri="{FF2B5EF4-FFF2-40B4-BE49-F238E27FC236}">
              <a16:creationId xmlns:a16="http://schemas.microsoft.com/office/drawing/2014/main" id="{8A9783DF-7D32-4903-8A7D-5B6AAC751CA3}"/>
            </a:ext>
          </a:extLst>
        </xdr:cNvPr>
        <xdr:cNvSpPr txBox="1"/>
      </xdr:nvSpPr>
      <xdr:spPr>
        <a:xfrm>
          <a:off x="2374900" y="120676836"/>
          <a:ext cx="3167456" cy="6224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833967</xdr:colOff>
      <xdr:row>612</xdr:row>
      <xdr:rowOff>81870</xdr:rowOff>
    </xdr:from>
    <xdr:to>
      <xdr:col>5</xdr:col>
      <xdr:colOff>1151276</xdr:colOff>
      <xdr:row>615</xdr:row>
      <xdr:rowOff>108521</xdr:rowOff>
    </xdr:to>
    <xdr:sp macro="" textlink="">
      <xdr:nvSpPr>
        <xdr:cNvPr id="70" name="9 CuadroTexto">
          <a:extLst>
            <a:ext uri="{FF2B5EF4-FFF2-40B4-BE49-F238E27FC236}">
              <a16:creationId xmlns:a16="http://schemas.microsoft.com/office/drawing/2014/main" id="{7BD8E2C2-9870-4CAC-81B7-4E9E9D458B10}"/>
            </a:ext>
          </a:extLst>
        </xdr:cNvPr>
        <xdr:cNvSpPr txBox="1"/>
      </xdr:nvSpPr>
      <xdr:spPr>
        <a:xfrm>
          <a:off x="6358467" y="120687420"/>
          <a:ext cx="5070284" cy="5981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224118</xdr:colOff>
      <xdr:row>617</xdr:row>
      <xdr:rowOff>700469</xdr:rowOff>
    </xdr:from>
    <xdr:to>
      <xdr:col>1</xdr:col>
      <xdr:colOff>1214718</xdr:colOff>
      <xdr:row>617</xdr:row>
      <xdr:rowOff>1289902</xdr:rowOff>
    </xdr:to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AC93C24E-DBF0-44F5-BB72-399AD52D1660}"/>
            </a:ext>
          </a:extLst>
        </xdr:cNvPr>
        <xdr:cNvSpPr txBox="1"/>
      </xdr:nvSpPr>
      <xdr:spPr>
        <a:xfrm>
          <a:off x="224118" y="97261557"/>
          <a:ext cx="1662953" cy="589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395649</xdr:colOff>
      <xdr:row>617</xdr:row>
      <xdr:rowOff>498222</xdr:rowOff>
    </xdr:from>
    <xdr:to>
      <xdr:col>1</xdr:col>
      <xdr:colOff>899012</xdr:colOff>
      <xdr:row>617</xdr:row>
      <xdr:rowOff>859538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D41D948-0D92-47BA-8076-5C41FDAEE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649" y="97059310"/>
          <a:ext cx="1175716" cy="361316"/>
        </a:xfrm>
        <a:prstGeom prst="rect">
          <a:avLst/>
        </a:prstGeom>
      </xdr:spPr>
    </xdr:pic>
    <xdr:clientData/>
  </xdr:twoCellAnchor>
  <xdr:twoCellAnchor editAs="oneCell">
    <xdr:from>
      <xdr:col>6</xdr:col>
      <xdr:colOff>568195</xdr:colOff>
      <xdr:row>617</xdr:row>
      <xdr:rowOff>392205</xdr:rowOff>
    </xdr:from>
    <xdr:to>
      <xdr:col>8</xdr:col>
      <xdr:colOff>390269</xdr:colOff>
      <xdr:row>617</xdr:row>
      <xdr:rowOff>1029376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E97B812-2822-4E1E-986B-5CA004B30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5313" y="96953293"/>
          <a:ext cx="1346074" cy="637171"/>
        </a:xfrm>
        <a:prstGeom prst="rect">
          <a:avLst/>
        </a:prstGeom>
      </xdr:spPr>
    </xdr:pic>
    <xdr:clientData/>
  </xdr:twoCellAnchor>
  <xdr:twoCellAnchor>
    <xdr:from>
      <xdr:col>1</xdr:col>
      <xdr:colOff>2298679</xdr:colOff>
      <xdr:row>661</xdr:row>
      <xdr:rowOff>22901</xdr:rowOff>
    </xdr:from>
    <xdr:to>
      <xdr:col>1</xdr:col>
      <xdr:colOff>4795673</xdr:colOff>
      <xdr:row>661</xdr:row>
      <xdr:rowOff>22901</xdr:rowOff>
    </xdr:to>
    <xdr:cxnSp macro="">
      <xdr:nvCxnSpPr>
        <xdr:cNvPr id="77" name="4 Conector recto">
          <a:extLst>
            <a:ext uri="{FF2B5EF4-FFF2-40B4-BE49-F238E27FC236}">
              <a16:creationId xmlns:a16="http://schemas.microsoft.com/office/drawing/2014/main" id="{FFA0C653-BF4A-4DB0-BC5D-85C52D96E193}"/>
            </a:ext>
          </a:extLst>
        </xdr:cNvPr>
        <xdr:cNvCxnSpPr/>
      </xdr:nvCxnSpPr>
      <xdr:spPr>
        <a:xfrm>
          <a:off x="2965429" y="131410751"/>
          <a:ext cx="2496994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3196815</xdr:colOff>
      <xdr:row>657</xdr:row>
      <xdr:rowOff>79375</xdr:rowOff>
    </xdr:from>
    <xdr:to>
      <xdr:col>1</xdr:col>
      <xdr:colOff>3749265</xdr:colOff>
      <xdr:row>658</xdr:row>
      <xdr:rowOff>97748</xdr:rowOff>
    </xdr:to>
    <xdr:sp macro="" textlink="">
      <xdr:nvSpPr>
        <xdr:cNvPr id="78" name="6 CuadroTexto">
          <a:extLst>
            <a:ext uri="{FF2B5EF4-FFF2-40B4-BE49-F238E27FC236}">
              <a16:creationId xmlns:a16="http://schemas.microsoft.com/office/drawing/2014/main" id="{D50C7094-797C-43C9-86D1-A074F3C73E53}"/>
            </a:ext>
          </a:extLst>
        </xdr:cNvPr>
        <xdr:cNvSpPr txBox="1"/>
      </xdr:nvSpPr>
      <xdr:spPr>
        <a:xfrm>
          <a:off x="3863565" y="130705225"/>
          <a:ext cx="552450" cy="2088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294867</xdr:colOff>
      <xdr:row>661</xdr:row>
      <xdr:rowOff>13376</xdr:rowOff>
    </xdr:from>
    <xdr:to>
      <xdr:col>5</xdr:col>
      <xdr:colOff>1219561</xdr:colOff>
      <xdr:row>661</xdr:row>
      <xdr:rowOff>13376</xdr:rowOff>
    </xdr:to>
    <xdr:cxnSp macro="">
      <xdr:nvCxnSpPr>
        <xdr:cNvPr id="79" name="4 Conector recto">
          <a:extLst>
            <a:ext uri="{FF2B5EF4-FFF2-40B4-BE49-F238E27FC236}">
              <a16:creationId xmlns:a16="http://schemas.microsoft.com/office/drawing/2014/main" id="{70AADD81-6B72-41AE-991E-67F94CB6AC05}"/>
            </a:ext>
          </a:extLst>
        </xdr:cNvPr>
        <xdr:cNvCxnSpPr/>
      </xdr:nvCxnSpPr>
      <xdr:spPr>
        <a:xfrm>
          <a:off x="6876642" y="131401226"/>
          <a:ext cx="4620394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161313</xdr:colOff>
      <xdr:row>657</xdr:row>
      <xdr:rowOff>88900</xdr:rowOff>
    </xdr:from>
    <xdr:to>
      <xdr:col>4</xdr:col>
      <xdr:colOff>750515</xdr:colOff>
      <xdr:row>658</xdr:row>
      <xdr:rowOff>148547</xdr:rowOff>
    </xdr:to>
    <xdr:sp macro="" textlink="">
      <xdr:nvSpPr>
        <xdr:cNvPr id="80" name="6 CuadroTexto">
          <a:extLst>
            <a:ext uri="{FF2B5EF4-FFF2-40B4-BE49-F238E27FC236}">
              <a16:creationId xmlns:a16="http://schemas.microsoft.com/office/drawing/2014/main" id="{0A496EB6-3289-432E-A9C5-3F70D7C6F675}"/>
            </a:ext>
          </a:extLst>
        </xdr:cNvPr>
        <xdr:cNvSpPr txBox="1"/>
      </xdr:nvSpPr>
      <xdr:spPr>
        <a:xfrm>
          <a:off x="7828938" y="105749725"/>
          <a:ext cx="589202" cy="2501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1847850</xdr:colOff>
      <xdr:row>661</xdr:row>
      <xdr:rowOff>59301</xdr:rowOff>
    </xdr:from>
    <xdr:to>
      <xdr:col>2</xdr:col>
      <xdr:colOff>140450</xdr:colOff>
      <xdr:row>664</xdr:row>
      <xdr:rowOff>89090</xdr:rowOff>
    </xdr:to>
    <xdr:sp macro="" textlink="">
      <xdr:nvSpPr>
        <xdr:cNvPr id="81" name="9 CuadroTexto">
          <a:extLst>
            <a:ext uri="{FF2B5EF4-FFF2-40B4-BE49-F238E27FC236}">
              <a16:creationId xmlns:a16="http://schemas.microsoft.com/office/drawing/2014/main" id="{9E51931E-FEDF-4560-9784-227A604BE18B}"/>
            </a:ext>
          </a:extLst>
        </xdr:cNvPr>
        <xdr:cNvSpPr txBox="1"/>
      </xdr:nvSpPr>
      <xdr:spPr>
        <a:xfrm>
          <a:off x="2514600" y="131447151"/>
          <a:ext cx="3150350" cy="6012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40006</xdr:colOff>
      <xdr:row>661</xdr:row>
      <xdr:rowOff>52527</xdr:rowOff>
    </xdr:from>
    <xdr:to>
      <xdr:col>6</xdr:col>
      <xdr:colOff>304800</xdr:colOff>
      <xdr:row>664</xdr:row>
      <xdr:rowOff>73694</xdr:rowOff>
    </xdr:to>
    <xdr:sp macro="" textlink="">
      <xdr:nvSpPr>
        <xdr:cNvPr id="82" name="9 CuadroTexto">
          <a:extLst>
            <a:ext uri="{FF2B5EF4-FFF2-40B4-BE49-F238E27FC236}">
              <a16:creationId xmlns:a16="http://schemas.microsoft.com/office/drawing/2014/main" id="{6FE7C3A7-10DE-43C7-A76C-3E7C8BE822E8}"/>
            </a:ext>
          </a:extLst>
        </xdr:cNvPr>
        <xdr:cNvSpPr txBox="1"/>
      </xdr:nvSpPr>
      <xdr:spPr>
        <a:xfrm>
          <a:off x="6621781" y="106475352"/>
          <a:ext cx="2893694" cy="592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0</xdr:colOff>
      <xdr:row>577</xdr:row>
      <xdr:rowOff>0</xdr:rowOff>
    </xdr:from>
    <xdr:to>
      <xdr:col>4</xdr:col>
      <xdr:colOff>552450</xdr:colOff>
      <xdr:row>578</xdr:row>
      <xdr:rowOff>25108</xdr:rowOff>
    </xdr:to>
    <xdr:sp macro="" textlink="">
      <xdr:nvSpPr>
        <xdr:cNvPr id="83" name="6 CuadroTexto">
          <a:extLst>
            <a:ext uri="{FF2B5EF4-FFF2-40B4-BE49-F238E27FC236}">
              <a16:creationId xmlns:a16="http://schemas.microsoft.com/office/drawing/2014/main" id="{E6573C64-BACE-4AC2-B121-8535087E1E92}"/>
            </a:ext>
          </a:extLst>
        </xdr:cNvPr>
        <xdr:cNvSpPr txBox="1"/>
      </xdr:nvSpPr>
      <xdr:spPr>
        <a:xfrm>
          <a:off x="7667625" y="88211025"/>
          <a:ext cx="552450" cy="2156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showGridLines="0" topLeftCell="A19" workbookViewId="0">
      <selection activeCell="B57" sqref="B57"/>
    </sheetView>
  </sheetViews>
  <sheetFormatPr baseColWidth="10" defaultColWidth="14.42578125" defaultRowHeight="15" customHeight="1" x14ac:dyDescent="0.25"/>
  <cols>
    <col min="1" max="1" width="14.85546875" customWidth="1"/>
    <col min="2" max="2" width="73.85546875" customWidth="1"/>
    <col min="3" max="26" width="12.85546875" customWidth="1"/>
  </cols>
  <sheetData>
    <row r="1" spans="1:5" s="116" customFormat="1" ht="83.25" customHeight="1" thickBot="1" x14ac:dyDescent="0.3">
      <c r="A1" s="129" t="s">
        <v>554</v>
      </c>
      <c r="B1" s="129"/>
      <c r="C1" s="129"/>
      <c r="D1" s="69" t="s">
        <v>546</v>
      </c>
      <c r="E1" s="90" t="s">
        <v>547</v>
      </c>
    </row>
    <row r="2" spans="1:5" ht="15" customHeight="1" x14ac:dyDescent="0.25">
      <c r="A2" s="58" t="s">
        <v>0</v>
      </c>
      <c r="B2" s="59" t="s">
        <v>1</v>
      </c>
      <c r="C2" s="1"/>
      <c r="D2" s="1"/>
    </row>
    <row r="3" spans="1:5" ht="9.75" customHeight="1" x14ac:dyDescent="0.25">
      <c r="A3" s="60"/>
      <c r="B3" s="61"/>
      <c r="C3" s="1"/>
      <c r="D3" s="1"/>
    </row>
    <row r="4" spans="1:5" ht="9.75" customHeight="1" x14ac:dyDescent="0.25">
      <c r="A4" s="62"/>
      <c r="B4" s="63" t="s">
        <v>2</v>
      </c>
      <c r="C4" s="1"/>
      <c r="D4" s="1"/>
    </row>
    <row r="5" spans="1:5" ht="9.75" customHeight="1" x14ac:dyDescent="0.25">
      <c r="A5" s="62"/>
      <c r="B5" s="119"/>
      <c r="C5" s="1"/>
      <c r="D5" s="1"/>
    </row>
    <row r="6" spans="1:5" ht="9.75" customHeight="1" x14ac:dyDescent="0.25">
      <c r="A6" s="62"/>
      <c r="B6" s="119" t="s">
        <v>3</v>
      </c>
      <c r="C6" s="1"/>
      <c r="D6" s="1"/>
    </row>
    <row r="7" spans="1:5" ht="9.75" customHeight="1" x14ac:dyDescent="0.25">
      <c r="A7" s="117" t="s">
        <v>4</v>
      </c>
      <c r="B7" s="64" t="s">
        <v>5</v>
      </c>
      <c r="C7" s="1"/>
      <c r="D7" s="1"/>
    </row>
    <row r="8" spans="1:5" ht="9.75" customHeight="1" x14ac:dyDescent="0.25">
      <c r="A8" s="117" t="s">
        <v>6</v>
      </c>
      <c r="B8" s="64" t="s">
        <v>7</v>
      </c>
      <c r="C8" s="1"/>
      <c r="D8" s="1"/>
    </row>
    <row r="9" spans="1:5" ht="9.75" customHeight="1" x14ac:dyDescent="0.25">
      <c r="A9" s="117" t="s">
        <v>8</v>
      </c>
      <c r="B9" s="64" t="s">
        <v>9</v>
      </c>
      <c r="C9" s="1"/>
      <c r="D9" s="1"/>
    </row>
    <row r="10" spans="1:5" ht="9.75" customHeight="1" x14ac:dyDescent="0.25">
      <c r="A10" s="117" t="s">
        <v>10</v>
      </c>
      <c r="B10" s="64" t="s">
        <v>11</v>
      </c>
      <c r="C10" s="1"/>
      <c r="D10" s="1"/>
    </row>
    <row r="11" spans="1:5" ht="9.75" customHeight="1" x14ac:dyDescent="0.25">
      <c r="A11" s="117" t="s">
        <v>12</v>
      </c>
      <c r="B11" s="64" t="s">
        <v>13</v>
      </c>
      <c r="C11" s="1"/>
      <c r="D11" s="1"/>
    </row>
    <row r="12" spans="1:5" ht="9.75" customHeight="1" x14ac:dyDescent="0.25">
      <c r="A12" s="117" t="s">
        <v>14</v>
      </c>
      <c r="B12" s="64" t="s">
        <v>15</v>
      </c>
      <c r="C12" s="1"/>
      <c r="D12" s="1"/>
    </row>
    <row r="13" spans="1:5" ht="9.75" customHeight="1" x14ac:dyDescent="0.25">
      <c r="A13" s="117" t="s">
        <v>16</v>
      </c>
      <c r="B13" s="64" t="s">
        <v>17</v>
      </c>
      <c r="C13" s="1"/>
      <c r="D13" s="1"/>
    </row>
    <row r="14" spans="1:5" ht="9.75" customHeight="1" x14ac:dyDescent="0.25">
      <c r="A14" s="117" t="s">
        <v>18</v>
      </c>
      <c r="B14" s="64" t="s">
        <v>19</v>
      </c>
    </row>
    <row r="15" spans="1:5" ht="9.75" customHeight="1" x14ac:dyDescent="0.25">
      <c r="A15" s="117" t="s">
        <v>20</v>
      </c>
      <c r="B15" s="64" t="s">
        <v>21</v>
      </c>
    </row>
    <row r="16" spans="1:5" ht="9.75" customHeight="1" x14ac:dyDescent="0.25">
      <c r="A16" s="117" t="s">
        <v>22</v>
      </c>
      <c r="B16" s="64" t="s">
        <v>23</v>
      </c>
    </row>
    <row r="17" spans="1:2" ht="9.75" customHeight="1" x14ac:dyDescent="0.25">
      <c r="A17" s="117" t="s">
        <v>24</v>
      </c>
      <c r="B17" s="64" t="s">
        <v>25</v>
      </c>
    </row>
    <row r="18" spans="1:2" ht="9.75" customHeight="1" x14ac:dyDescent="0.25">
      <c r="A18" s="117" t="s">
        <v>26</v>
      </c>
      <c r="B18" s="64" t="s">
        <v>27</v>
      </c>
    </row>
    <row r="19" spans="1:2" ht="9.75" customHeight="1" x14ac:dyDescent="0.25">
      <c r="A19" s="117" t="s">
        <v>28</v>
      </c>
      <c r="B19" s="64" t="s">
        <v>29</v>
      </c>
    </row>
    <row r="20" spans="1:2" ht="9.75" customHeight="1" x14ac:dyDescent="0.25">
      <c r="A20" s="117" t="s">
        <v>30</v>
      </c>
      <c r="B20" s="64" t="s">
        <v>31</v>
      </c>
    </row>
    <row r="21" spans="1:2" ht="9.75" customHeight="1" x14ac:dyDescent="0.25">
      <c r="A21" s="117" t="s">
        <v>32</v>
      </c>
      <c r="B21" s="64" t="s">
        <v>33</v>
      </c>
    </row>
    <row r="22" spans="1:2" ht="9.75" customHeight="1" x14ac:dyDescent="0.25">
      <c r="A22" s="117" t="s">
        <v>34</v>
      </c>
      <c r="B22" s="64" t="s">
        <v>35</v>
      </c>
    </row>
    <row r="23" spans="1:2" ht="9.75" customHeight="1" x14ac:dyDescent="0.25">
      <c r="A23" s="117" t="s">
        <v>36</v>
      </c>
      <c r="B23" s="64" t="s">
        <v>37</v>
      </c>
    </row>
    <row r="24" spans="1:2" ht="9.75" customHeight="1" x14ac:dyDescent="0.25">
      <c r="A24" s="117" t="s">
        <v>38</v>
      </c>
      <c r="B24" s="64" t="s">
        <v>39</v>
      </c>
    </row>
    <row r="25" spans="1:2" ht="9.75" customHeight="1" x14ac:dyDescent="0.25">
      <c r="A25" s="117" t="s">
        <v>40</v>
      </c>
      <c r="B25" s="64" t="s">
        <v>41</v>
      </c>
    </row>
    <row r="26" spans="1:2" ht="9.75" customHeight="1" x14ac:dyDescent="0.25">
      <c r="A26" s="117" t="s">
        <v>42</v>
      </c>
      <c r="B26" s="64" t="s">
        <v>43</v>
      </c>
    </row>
    <row r="27" spans="1:2" ht="9.75" customHeight="1" x14ac:dyDescent="0.25">
      <c r="A27" s="117" t="s">
        <v>44</v>
      </c>
      <c r="B27" s="64" t="s">
        <v>45</v>
      </c>
    </row>
    <row r="28" spans="1:2" ht="9.75" customHeight="1" x14ac:dyDescent="0.25">
      <c r="A28" s="117" t="s">
        <v>46</v>
      </c>
      <c r="B28" s="64" t="s">
        <v>47</v>
      </c>
    </row>
    <row r="29" spans="1:2" ht="9.75" customHeight="1" x14ac:dyDescent="0.25">
      <c r="A29" s="118" t="s">
        <v>48</v>
      </c>
      <c r="B29" s="64" t="s">
        <v>49</v>
      </c>
    </row>
    <row r="30" spans="1:2" ht="15" customHeight="1" x14ac:dyDescent="0.25">
      <c r="A30" s="117"/>
      <c r="B30" s="65"/>
    </row>
    <row r="31" spans="1:2" ht="15" customHeight="1" x14ac:dyDescent="0.25">
      <c r="A31" s="117"/>
      <c r="B31" s="120"/>
    </row>
    <row r="32" spans="1:2" ht="9.75" customHeight="1" x14ac:dyDescent="0.25">
      <c r="A32" s="117" t="s">
        <v>50</v>
      </c>
      <c r="B32" s="120" t="s">
        <v>51</v>
      </c>
    </row>
    <row r="33" spans="1:5" ht="9.75" customHeight="1" x14ac:dyDescent="0.25">
      <c r="A33" s="117" t="s">
        <v>52</v>
      </c>
      <c r="B33" s="120" t="s">
        <v>53</v>
      </c>
    </row>
    <row r="34" spans="1:5" ht="9.75" customHeight="1" x14ac:dyDescent="0.25">
      <c r="A34" s="118"/>
      <c r="B34" s="121"/>
    </row>
    <row r="35" spans="1:5" ht="9.75" customHeight="1" x14ac:dyDescent="0.25">
      <c r="A35" s="118"/>
      <c r="B35" s="122" t="s">
        <v>54</v>
      </c>
    </row>
    <row r="36" spans="1:5" ht="9.75" customHeight="1" x14ac:dyDescent="0.25">
      <c r="A36" s="118" t="s">
        <v>55</v>
      </c>
      <c r="B36" s="123" t="s">
        <v>56</v>
      </c>
    </row>
    <row r="37" spans="1:5" ht="9.75" customHeight="1" x14ac:dyDescent="0.25">
      <c r="A37" s="118"/>
      <c r="B37" s="120" t="s">
        <v>57</v>
      </c>
    </row>
    <row r="38" spans="1:5" ht="9.75" customHeight="1" x14ac:dyDescent="0.25">
      <c r="A38" s="118"/>
      <c r="B38" s="120" t="s">
        <v>58</v>
      </c>
    </row>
    <row r="39" spans="1:5" ht="9.75" customHeight="1" x14ac:dyDescent="0.25">
      <c r="A39" s="118"/>
      <c r="B39" s="120" t="s">
        <v>59</v>
      </c>
    </row>
    <row r="40" spans="1:5" ht="9.75" customHeight="1" thickBot="1" x14ac:dyDescent="0.3">
      <c r="A40" s="66"/>
      <c r="B40" s="67"/>
    </row>
    <row r="41" spans="1:5" ht="9.75" customHeight="1" x14ac:dyDescent="0.25">
      <c r="A41" s="1"/>
      <c r="B41" s="1"/>
    </row>
    <row r="42" spans="1:5" ht="32.25" customHeight="1" x14ac:dyDescent="0.25">
      <c r="A42" s="131" t="s">
        <v>60</v>
      </c>
      <c r="B42" s="132"/>
    </row>
    <row r="43" spans="1:5" s="116" customFormat="1" ht="38.450000000000003" customHeight="1" x14ac:dyDescent="0.2">
      <c r="A43" s="130" t="s">
        <v>60</v>
      </c>
      <c r="B43" s="130"/>
      <c r="C43" s="124"/>
      <c r="D43" s="124"/>
      <c r="E43" s="124"/>
    </row>
  </sheetData>
  <mergeCells count="3">
    <mergeCell ref="A1:C1"/>
    <mergeCell ref="A43:B43"/>
    <mergeCell ref="A42:B42"/>
  </mergeCells>
  <hyperlinks>
    <hyperlink ref="A7" location="ACT!A6" display="ACT-01" xr:uid="{00000000-0004-0000-0000-000000000000}"/>
    <hyperlink ref="A8" location="ACT!A91" display="ACT-03" xr:uid="{00000000-0004-0000-0000-000001000000}"/>
    <hyperlink ref="A9" location="ESF!A6" display="ESF-01" xr:uid="{00000000-0004-0000-0000-000002000000}"/>
    <hyperlink ref="A10" location="ESF!A12" display="ESF-02" xr:uid="{00000000-0004-0000-0000-000003000000}"/>
    <hyperlink ref="A11" location="ESF!A17" display="ESF-03" xr:uid="{00000000-0004-0000-0000-000004000000}"/>
    <hyperlink ref="A12" location="ESF!A29" display="ESF-04" xr:uid="{00000000-0004-0000-0000-000005000000}"/>
    <hyperlink ref="A13" location="ESF!A38" display="ESF-05" xr:uid="{00000000-0004-0000-0000-000006000000}"/>
    <hyperlink ref="A14" location="ESF!A43" display="ESF-06" xr:uid="{00000000-0004-0000-0000-000007000000}"/>
    <hyperlink ref="A15" location="ESF!A47" display="ESF-07" xr:uid="{00000000-0004-0000-0000-000008000000}"/>
    <hyperlink ref="A16" location="ESF!A53" display="ESF-08" xr:uid="{00000000-0004-0000-0000-000009000000}"/>
    <hyperlink ref="A17" location="ESF!A76" display="ESF-09" xr:uid="{00000000-0004-0000-0000-00000A000000}"/>
    <hyperlink ref="A18" location="ESF!A92" display="ESF-10" xr:uid="{00000000-0004-0000-0000-00000B000000}"/>
    <hyperlink ref="A19" location="ESF!A98" display="ESF-11" xr:uid="{00000000-0004-0000-0000-00000C000000}"/>
    <hyperlink ref="A20" location="ESF!A109" display="ESF-12" xr:uid="{00000000-0004-0000-0000-00000D000000}"/>
    <hyperlink ref="A21" location="ESF!A126" display="ESF-13" xr:uid="{00000000-0004-0000-0000-00000E000000}"/>
    <hyperlink ref="A22" location="ESF!A143" display="ESF-14" xr:uid="{00000000-0004-0000-0000-00000F000000}"/>
    <hyperlink ref="A23" location="ESF!A151" display="ESF-15" xr:uid="{00000000-0004-0000-0000-000010000000}"/>
    <hyperlink ref="A24" location="ESF!A156" display="ESF-16" xr:uid="{00000000-0004-0000-0000-000011000000}"/>
    <hyperlink ref="A25" location="VHP!A6" display="VHP-01" xr:uid="{00000000-0004-0000-0000-000012000000}"/>
    <hyperlink ref="A26" location="VHP!A12" display="VHP-02" xr:uid="{00000000-0004-0000-0000-000013000000}"/>
    <hyperlink ref="A27" location="EFE!A6" display="EFE-01" xr:uid="{00000000-0004-0000-0000-000014000000}"/>
    <hyperlink ref="A28" location="EFE!A18" display="EFE-02" xr:uid="{00000000-0004-0000-0000-000015000000}"/>
    <hyperlink ref="A29" location="EFE!A45" display="EFE-03" xr:uid="{00000000-0004-0000-0000-000016000000}"/>
    <hyperlink ref="B32" location="Conciliacion_Ig!B4" display="CONCILIACIÓN ENTRE LOS INGRESOS PRESUPUESTARIOS Y CONTABLES" xr:uid="{00000000-0004-0000-0000-000017000000}"/>
    <hyperlink ref="B33" location="Conciliacion_Eg!B4" display="CONCILIACIÓN ENTRE LOS EGRESOS PRESUPUESTARIOS Y LOS GASTOS CONTABLES" xr:uid="{00000000-0004-0000-0000-000018000000}"/>
    <hyperlink ref="B36" location="Memoria!A8" display="CONTABLES" xr:uid="{00000000-0004-0000-0000-000019000000}"/>
    <hyperlink ref="B37" location="Memoria!A36" display="PRESUPUESTARIAS" xr:uid="{00000000-0004-0000-0000-00001A000000}"/>
    <hyperlink ref="B38" location="Memoria!B38" display="INGRESOS" xr:uid="{00000000-0004-0000-0000-00001B000000}"/>
    <hyperlink ref="B39" location="Memoria!B48" display="EGRESOS" xr:uid="{00000000-0004-0000-0000-00001C000000}"/>
  </hyperlinks>
  <pageMargins left="0.70866141732283472" right="0.70866141732283472" top="0.74803149606299213" bottom="0.74803149606299213" header="0" footer="0"/>
  <pageSetup orientation="landscape"/>
  <headerFooter>
    <oddHeader>&amp;CNOTAS A LOS ESTADOS FINANCIEROS</oddHeader>
    <oddFooter>&amp;L&amp;F&amp;R&amp;A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66"/>
  <sheetViews>
    <sheetView showGridLines="0" tabSelected="1" topLeftCell="A633" zoomScaleNormal="100" workbookViewId="0">
      <selection activeCell="D645" sqref="D645:D654"/>
    </sheetView>
  </sheetViews>
  <sheetFormatPr baseColWidth="10" defaultColWidth="0" defaultRowHeight="15" customHeight="1" zeroHeight="1" x14ac:dyDescent="0.25"/>
  <cols>
    <col min="1" max="1" width="10" customWidth="1"/>
    <col min="2" max="2" width="72.85546875" customWidth="1"/>
    <col min="3" max="3" width="15.85546875" customWidth="1"/>
    <col min="4" max="4" width="16.28515625" customWidth="1"/>
    <col min="5" max="5" width="23.28515625" customWidth="1"/>
    <col min="6" max="7" width="9.140625" customWidth="1"/>
    <col min="8" max="8" width="13.7109375" customWidth="1"/>
    <col min="9" max="9" width="11.28515625" customWidth="1"/>
    <col min="10" max="10" width="9.140625" customWidth="1"/>
    <col min="11" max="26" width="9.140625" hidden="1" customWidth="1"/>
    <col min="27" max="16384" width="14.42578125" hidden="1"/>
  </cols>
  <sheetData>
    <row r="1" spans="1:9" s="71" customFormat="1" ht="92.1" customHeight="1" x14ac:dyDescent="0.2">
      <c r="A1" s="134" t="s">
        <v>548</v>
      </c>
      <c r="B1" s="134"/>
      <c r="C1" s="134"/>
      <c r="D1" s="134"/>
      <c r="E1" s="134"/>
      <c r="F1" s="134"/>
      <c r="G1" s="134"/>
      <c r="H1" s="69" t="s">
        <v>546</v>
      </c>
      <c r="I1" s="70" t="s">
        <v>547</v>
      </c>
    </row>
    <row r="2" spans="1:9" s="71" customFormat="1" ht="11.25" x14ac:dyDescent="0.25">
      <c r="A2" s="72" t="s">
        <v>61</v>
      </c>
      <c r="B2" s="73"/>
      <c r="C2" s="73"/>
      <c r="D2" s="73"/>
      <c r="E2" s="73"/>
      <c r="F2" s="73"/>
      <c r="G2" s="73"/>
      <c r="H2" s="73"/>
      <c r="I2" s="73"/>
    </row>
    <row r="3" spans="1:9" s="71" customFormat="1" ht="11.1" customHeight="1" x14ac:dyDescent="0.25">
      <c r="A3" s="68"/>
      <c r="B3" s="68"/>
      <c r="C3" s="68"/>
      <c r="D3" s="68"/>
      <c r="E3" s="68"/>
      <c r="F3" s="68"/>
      <c r="G3" s="68"/>
      <c r="H3" s="74"/>
      <c r="I3" s="75"/>
    </row>
    <row r="4" spans="1:9" s="71" customFormat="1" ht="11.25" x14ac:dyDescent="0.25">
      <c r="A4" s="76" t="s">
        <v>62</v>
      </c>
      <c r="B4" s="77"/>
      <c r="C4" s="77"/>
      <c r="D4" s="77"/>
      <c r="E4" s="78"/>
    </row>
    <row r="5" spans="1:9" s="71" customFormat="1" ht="11.25" x14ac:dyDescent="0.25">
      <c r="A5" s="79" t="s">
        <v>63</v>
      </c>
      <c r="B5" s="80" t="s">
        <v>64</v>
      </c>
      <c r="C5" s="80" t="s">
        <v>65</v>
      </c>
      <c r="D5" s="80" t="s">
        <v>66</v>
      </c>
      <c r="E5" s="81" t="s">
        <v>67</v>
      </c>
    </row>
    <row r="6" spans="1:9" ht="13.5" customHeight="1" x14ac:dyDescent="0.25">
      <c r="A6" s="7">
        <v>4000</v>
      </c>
      <c r="B6" s="8" t="s">
        <v>5</v>
      </c>
      <c r="C6" s="9">
        <f>SUM(C7+C54+C66)</f>
        <v>809878477.78999996</v>
      </c>
      <c r="D6" s="10"/>
      <c r="E6" s="2"/>
    </row>
    <row r="7" spans="1:9" ht="9.75" customHeight="1" x14ac:dyDescent="0.25">
      <c r="A7" s="7">
        <v>4100</v>
      </c>
      <c r="B7" s="8" t="s">
        <v>68</v>
      </c>
      <c r="C7" s="9">
        <f>SUM(C8+C18+C24+C27+C33+C36+C45)</f>
        <v>0</v>
      </c>
      <c r="D7" s="10"/>
      <c r="E7" s="2"/>
    </row>
    <row r="8" spans="1:9" ht="11.25" customHeight="1" x14ac:dyDescent="0.25">
      <c r="A8" s="7">
        <v>4110</v>
      </c>
      <c r="B8" s="8" t="s">
        <v>69</v>
      </c>
      <c r="C8" s="9">
        <f>SUM(C9:C17)</f>
        <v>0</v>
      </c>
      <c r="D8" s="10" t="str">
        <f t="shared" ref="D8:D17" si="0">IFERROR(C8/$C$9,"")</f>
        <v/>
      </c>
      <c r="E8" s="2"/>
    </row>
    <row r="9" spans="1:9" ht="9.75" customHeight="1" x14ac:dyDescent="0.25">
      <c r="A9" s="11">
        <v>4111</v>
      </c>
      <c r="B9" s="1" t="s">
        <v>70</v>
      </c>
      <c r="C9" s="12">
        <v>0</v>
      </c>
      <c r="D9" s="10" t="str">
        <f t="shared" si="0"/>
        <v/>
      </c>
      <c r="E9" s="2"/>
    </row>
    <row r="10" spans="1:9" ht="9.75" customHeight="1" x14ac:dyDescent="0.25">
      <c r="A10" s="11">
        <v>4112</v>
      </c>
      <c r="B10" s="1" t="s">
        <v>71</v>
      </c>
      <c r="C10" s="12">
        <v>0</v>
      </c>
      <c r="D10" s="10" t="str">
        <f t="shared" si="0"/>
        <v/>
      </c>
      <c r="E10" s="2"/>
    </row>
    <row r="11" spans="1:9" ht="9.75" customHeight="1" x14ac:dyDescent="0.25">
      <c r="A11" s="11">
        <v>4113</v>
      </c>
      <c r="B11" s="1" t="s">
        <v>72</v>
      </c>
      <c r="C11" s="12">
        <v>0</v>
      </c>
      <c r="D11" s="10" t="str">
        <f t="shared" si="0"/>
        <v/>
      </c>
      <c r="E11" s="2"/>
    </row>
    <row r="12" spans="1:9" ht="9.75" customHeight="1" x14ac:dyDescent="0.25">
      <c r="A12" s="11">
        <v>4114</v>
      </c>
      <c r="B12" s="1" t="s">
        <v>73</v>
      </c>
      <c r="C12" s="12">
        <v>0</v>
      </c>
      <c r="D12" s="10" t="str">
        <f t="shared" si="0"/>
        <v/>
      </c>
      <c r="E12" s="2"/>
    </row>
    <row r="13" spans="1:9" ht="9.75" customHeight="1" x14ac:dyDescent="0.25">
      <c r="A13" s="11">
        <v>4115</v>
      </c>
      <c r="B13" s="1" t="s">
        <v>74</v>
      </c>
      <c r="C13" s="12">
        <v>0</v>
      </c>
      <c r="D13" s="10" t="str">
        <f t="shared" si="0"/>
        <v/>
      </c>
      <c r="E13" s="2"/>
    </row>
    <row r="14" spans="1:9" ht="9.75" customHeight="1" x14ac:dyDescent="0.25">
      <c r="A14" s="11">
        <v>4116</v>
      </c>
      <c r="B14" s="1" t="s">
        <v>75</v>
      </c>
      <c r="C14" s="12">
        <v>0</v>
      </c>
      <c r="D14" s="10" t="str">
        <f t="shared" si="0"/>
        <v/>
      </c>
      <c r="E14" s="2"/>
    </row>
    <row r="15" spans="1:9" ht="9.75" customHeight="1" x14ac:dyDescent="0.25">
      <c r="A15" s="11">
        <v>4117</v>
      </c>
      <c r="B15" s="1" t="s">
        <v>76</v>
      </c>
      <c r="C15" s="12">
        <v>0</v>
      </c>
      <c r="D15" s="10" t="str">
        <f t="shared" si="0"/>
        <v/>
      </c>
      <c r="E15" s="2"/>
    </row>
    <row r="16" spans="1:9" ht="9.75" customHeight="1" x14ac:dyDescent="0.25">
      <c r="A16" s="11">
        <v>4118</v>
      </c>
      <c r="B16" s="13" t="s">
        <v>77</v>
      </c>
      <c r="C16" s="12">
        <v>0</v>
      </c>
      <c r="D16" s="10" t="str">
        <f t="shared" si="0"/>
        <v/>
      </c>
      <c r="E16" s="2"/>
    </row>
    <row r="17" spans="1:5" ht="9.75" customHeight="1" x14ac:dyDescent="0.25">
      <c r="A17" s="11">
        <v>4119</v>
      </c>
      <c r="B17" s="1" t="s">
        <v>78</v>
      </c>
      <c r="C17" s="12">
        <v>0</v>
      </c>
      <c r="D17" s="10" t="str">
        <f t="shared" si="0"/>
        <v/>
      </c>
      <c r="E17" s="2"/>
    </row>
    <row r="18" spans="1:5" ht="9.75" customHeight="1" x14ac:dyDescent="0.25">
      <c r="A18" s="7">
        <v>4120</v>
      </c>
      <c r="B18" s="8" t="s">
        <v>79</v>
      </c>
      <c r="C18" s="9">
        <f>SUM(C19:C23)</f>
        <v>0</v>
      </c>
      <c r="D18" s="10" t="str">
        <f t="shared" ref="D18:D23" si="1">IFERROR(C18/$C$18,"")</f>
        <v/>
      </c>
      <c r="E18" s="2"/>
    </row>
    <row r="19" spans="1:5" ht="9.75" customHeight="1" x14ac:dyDescent="0.25">
      <c r="A19" s="11">
        <v>4121</v>
      </c>
      <c r="B19" s="1" t="s">
        <v>80</v>
      </c>
      <c r="C19" s="12">
        <v>0</v>
      </c>
      <c r="D19" s="10" t="str">
        <f t="shared" si="1"/>
        <v/>
      </c>
      <c r="E19" s="2"/>
    </row>
    <row r="20" spans="1:5" ht="9.75" customHeight="1" x14ac:dyDescent="0.25">
      <c r="A20" s="11">
        <v>4122</v>
      </c>
      <c r="B20" s="1" t="s">
        <v>81</v>
      </c>
      <c r="C20" s="12">
        <v>0</v>
      </c>
      <c r="D20" s="10" t="str">
        <f t="shared" si="1"/>
        <v/>
      </c>
      <c r="E20" s="2"/>
    </row>
    <row r="21" spans="1:5" ht="9.75" customHeight="1" x14ac:dyDescent="0.25">
      <c r="A21" s="11">
        <v>4123</v>
      </c>
      <c r="B21" s="1" t="s">
        <v>82</v>
      </c>
      <c r="C21" s="12">
        <v>0</v>
      </c>
      <c r="D21" s="10" t="str">
        <f t="shared" si="1"/>
        <v/>
      </c>
      <c r="E21" s="2"/>
    </row>
    <row r="22" spans="1:5" ht="9.75" customHeight="1" x14ac:dyDescent="0.25">
      <c r="A22" s="11">
        <v>4124</v>
      </c>
      <c r="B22" s="1" t="s">
        <v>83</v>
      </c>
      <c r="C22" s="12">
        <v>0</v>
      </c>
      <c r="D22" s="10" t="str">
        <f t="shared" si="1"/>
        <v/>
      </c>
      <c r="E22" s="2"/>
    </row>
    <row r="23" spans="1:5" ht="9.75" customHeight="1" x14ac:dyDescent="0.25">
      <c r="A23" s="11">
        <v>4129</v>
      </c>
      <c r="B23" s="1" t="s">
        <v>84</v>
      </c>
      <c r="C23" s="12">
        <v>0</v>
      </c>
      <c r="D23" s="10" t="str">
        <f t="shared" si="1"/>
        <v/>
      </c>
      <c r="E23" s="2"/>
    </row>
    <row r="24" spans="1:5" ht="9.75" customHeight="1" x14ac:dyDescent="0.25">
      <c r="A24" s="7">
        <v>4130</v>
      </c>
      <c r="B24" s="8" t="s">
        <v>85</v>
      </c>
      <c r="C24" s="9">
        <f>SUM(C25:C26)</f>
        <v>0</v>
      </c>
      <c r="D24" s="10" t="str">
        <f t="shared" ref="D24:D26" si="2">IFERROR(C24/$C$24,"")</f>
        <v/>
      </c>
      <c r="E24" s="2"/>
    </row>
    <row r="25" spans="1:5" ht="9.75" customHeight="1" x14ac:dyDescent="0.25">
      <c r="A25" s="11">
        <v>4131</v>
      </c>
      <c r="B25" s="1" t="s">
        <v>86</v>
      </c>
      <c r="C25" s="12">
        <v>0</v>
      </c>
      <c r="D25" s="10" t="str">
        <f t="shared" si="2"/>
        <v/>
      </c>
      <c r="E25" s="2"/>
    </row>
    <row r="26" spans="1:5" ht="9.75" customHeight="1" x14ac:dyDescent="0.25">
      <c r="A26" s="11">
        <v>4132</v>
      </c>
      <c r="B26" s="13" t="s">
        <v>87</v>
      </c>
      <c r="C26" s="12">
        <v>0</v>
      </c>
      <c r="D26" s="10" t="str">
        <f t="shared" si="2"/>
        <v/>
      </c>
      <c r="E26" s="2"/>
    </row>
    <row r="27" spans="1:5" ht="9.75" customHeight="1" x14ac:dyDescent="0.25">
      <c r="A27" s="7">
        <v>4140</v>
      </c>
      <c r="B27" s="8" t="s">
        <v>88</v>
      </c>
      <c r="C27" s="9">
        <f>SUM(C28:C32)</f>
        <v>0</v>
      </c>
      <c r="D27" s="10" t="str">
        <f t="shared" ref="D27:D32" si="3">IFERROR(C27/$C$27,"")</f>
        <v/>
      </c>
      <c r="E27" s="2"/>
    </row>
    <row r="28" spans="1:5" ht="9.75" customHeight="1" x14ac:dyDescent="0.25">
      <c r="A28" s="11">
        <v>4141</v>
      </c>
      <c r="B28" s="1" t="s">
        <v>89</v>
      </c>
      <c r="C28" s="12">
        <v>0</v>
      </c>
      <c r="D28" s="10" t="str">
        <f t="shared" si="3"/>
        <v/>
      </c>
      <c r="E28" s="2"/>
    </row>
    <row r="29" spans="1:5" ht="9.75" customHeight="1" x14ac:dyDescent="0.25">
      <c r="A29" s="11">
        <v>4143</v>
      </c>
      <c r="B29" s="1" t="s">
        <v>90</v>
      </c>
      <c r="C29" s="12">
        <v>0</v>
      </c>
      <c r="D29" s="10" t="str">
        <f t="shared" si="3"/>
        <v/>
      </c>
      <c r="E29" s="2"/>
    </row>
    <row r="30" spans="1:5" ht="9.75" customHeight="1" x14ac:dyDescent="0.25">
      <c r="A30" s="11">
        <v>4144</v>
      </c>
      <c r="B30" s="1" t="s">
        <v>91</v>
      </c>
      <c r="C30" s="12">
        <v>0</v>
      </c>
      <c r="D30" s="10" t="str">
        <f t="shared" si="3"/>
        <v/>
      </c>
      <c r="E30" s="2"/>
    </row>
    <row r="31" spans="1:5" ht="9.75" customHeight="1" x14ac:dyDescent="0.25">
      <c r="A31" s="11">
        <v>4145</v>
      </c>
      <c r="B31" s="13" t="s">
        <v>92</v>
      </c>
      <c r="C31" s="12">
        <v>0</v>
      </c>
      <c r="D31" s="10" t="str">
        <f t="shared" si="3"/>
        <v/>
      </c>
      <c r="E31" s="2"/>
    </row>
    <row r="32" spans="1:5" ht="9.75" customHeight="1" x14ac:dyDescent="0.25">
      <c r="A32" s="11">
        <v>4149</v>
      </c>
      <c r="B32" s="1" t="s">
        <v>93</v>
      </c>
      <c r="C32" s="12">
        <v>0</v>
      </c>
      <c r="D32" s="10" t="str">
        <f t="shared" si="3"/>
        <v/>
      </c>
      <c r="E32" s="2"/>
    </row>
    <row r="33" spans="1:5" ht="9.75" customHeight="1" x14ac:dyDescent="0.25">
      <c r="A33" s="7">
        <v>4150</v>
      </c>
      <c r="B33" s="8" t="s">
        <v>94</v>
      </c>
      <c r="C33" s="9">
        <f>SUM(C34:C35)</f>
        <v>0</v>
      </c>
      <c r="D33" s="10" t="str">
        <f t="shared" ref="D33:D35" si="4">IFERROR(C33/$C$33,"")</f>
        <v/>
      </c>
      <c r="E33" s="2"/>
    </row>
    <row r="34" spans="1:5" ht="9.75" customHeight="1" x14ac:dyDescent="0.25">
      <c r="A34" s="11">
        <v>4151</v>
      </c>
      <c r="B34" s="1" t="s">
        <v>94</v>
      </c>
      <c r="C34" s="12">
        <v>0</v>
      </c>
      <c r="D34" s="10" t="str">
        <f t="shared" si="4"/>
        <v/>
      </c>
      <c r="E34" s="2"/>
    </row>
    <row r="35" spans="1:5" ht="9.75" customHeight="1" x14ac:dyDescent="0.25">
      <c r="A35" s="11">
        <v>4154</v>
      </c>
      <c r="B35" s="13" t="s">
        <v>95</v>
      </c>
      <c r="C35" s="12">
        <v>0</v>
      </c>
      <c r="D35" s="10" t="str">
        <f t="shared" si="4"/>
        <v/>
      </c>
      <c r="E35" s="2"/>
    </row>
    <row r="36" spans="1:5" ht="9.75" customHeight="1" x14ac:dyDescent="0.25">
      <c r="A36" s="7">
        <v>4160</v>
      </c>
      <c r="B36" s="8" t="s">
        <v>96</v>
      </c>
      <c r="C36" s="9">
        <f>SUM(C37:C44)</f>
        <v>0</v>
      </c>
      <c r="D36" s="10" t="str">
        <f t="shared" ref="D36:D44" si="5">IFERROR(C36/$C$36,"")</f>
        <v/>
      </c>
      <c r="E36" s="2"/>
    </row>
    <row r="37" spans="1:5" ht="9.75" customHeight="1" x14ac:dyDescent="0.25">
      <c r="A37" s="11">
        <v>4161</v>
      </c>
      <c r="B37" s="1" t="s">
        <v>97</v>
      </c>
      <c r="C37" s="12">
        <v>0</v>
      </c>
      <c r="D37" s="10" t="str">
        <f t="shared" si="5"/>
        <v/>
      </c>
      <c r="E37" s="2"/>
    </row>
    <row r="38" spans="1:5" ht="9.75" customHeight="1" x14ac:dyDescent="0.25">
      <c r="A38" s="11">
        <v>4162</v>
      </c>
      <c r="B38" s="1" t="s">
        <v>98</v>
      </c>
      <c r="C38" s="12">
        <v>0</v>
      </c>
      <c r="D38" s="10" t="str">
        <f t="shared" si="5"/>
        <v/>
      </c>
      <c r="E38" s="2"/>
    </row>
    <row r="39" spans="1:5" ht="9.75" customHeight="1" x14ac:dyDescent="0.25">
      <c r="A39" s="11">
        <v>4163</v>
      </c>
      <c r="B39" s="1" t="s">
        <v>99</v>
      </c>
      <c r="C39" s="12">
        <v>0</v>
      </c>
      <c r="D39" s="10" t="str">
        <f t="shared" si="5"/>
        <v/>
      </c>
      <c r="E39" s="2"/>
    </row>
    <row r="40" spans="1:5" ht="9.75" customHeight="1" x14ac:dyDescent="0.25">
      <c r="A40" s="11">
        <v>4164</v>
      </c>
      <c r="B40" s="1" t="s">
        <v>100</v>
      </c>
      <c r="C40" s="12">
        <v>0</v>
      </c>
      <c r="D40" s="10" t="str">
        <f t="shared" si="5"/>
        <v/>
      </c>
      <c r="E40" s="2"/>
    </row>
    <row r="41" spans="1:5" ht="9.75" customHeight="1" x14ac:dyDescent="0.25">
      <c r="A41" s="11">
        <v>4165</v>
      </c>
      <c r="B41" s="1" t="s">
        <v>101</v>
      </c>
      <c r="C41" s="12">
        <v>0</v>
      </c>
      <c r="D41" s="10" t="str">
        <f t="shared" si="5"/>
        <v/>
      </c>
      <c r="E41" s="2"/>
    </row>
    <row r="42" spans="1:5" ht="9.75" customHeight="1" x14ac:dyDescent="0.25">
      <c r="A42" s="11">
        <v>4166</v>
      </c>
      <c r="B42" s="13" t="s">
        <v>102</v>
      </c>
      <c r="C42" s="12">
        <v>0</v>
      </c>
      <c r="D42" s="10" t="str">
        <f t="shared" si="5"/>
        <v/>
      </c>
      <c r="E42" s="2"/>
    </row>
    <row r="43" spans="1:5" ht="9.75" customHeight="1" x14ac:dyDescent="0.25">
      <c r="A43" s="11">
        <v>4168</v>
      </c>
      <c r="B43" s="1" t="s">
        <v>103</v>
      </c>
      <c r="C43" s="12">
        <v>0</v>
      </c>
      <c r="D43" s="10" t="str">
        <f t="shared" si="5"/>
        <v/>
      </c>
      <c r="E43" s="2"/>
    </row>
    <row r="44" spans="1:5" ht="9.75" customHeight="1" x14ac:dyDescent="0.25">
      <c r="A44" s="11">
        <v>4169</v>
      </c>
      <c r="B44" s="1" t="s">
        <v>104</v>
      </c>
      <c r="C44" s="12">
        <v>0</v>
      </c>
      <c r="D44" s="10" t="str">
        <f t="shared" si="5"/>
        <v/>
      </c>
      <c r="E44" s="2"/>
    </row>
    <row r="45" spans="1:5" ht="9.75" customHeight="1" x14ac:dyDescent="0.25">
      <c r="A45" s="7">
        <v>4170</v>
      </c>
      <c r="B45" s="8" t="s">
        <v>105</v>
      </c>
      <c r="C45" s="9">
        <f>SUM(C46:C53)</f>
        <v>0</v>
      </c>
      <c r="D45" s="10" t="str">
        <f t="shared" ref="D45:D53" si="6">IFERROR(C45/$C$45,"")</f>
        <v/>
      </c>
      <c r="E45" s="2"/>
    </row>
    <row r="46" spans="1:5" ht="9.75" customHeight="1" x14ac:dyDescent="0.25">
      <c r="A46" s="11">
        <v>4171</v>
      </c>
      <c r="B46" s="1" t="s">
        <v>106</v>
      </c>
      <c r="C46" s="12">
        <v>0</v>
      </c>
      <c r="D46" s="10" t="str">
        <f t="shared" si="6"/>
        <v/>
      </c>
      <c r="E46" s="2"/>
    </row>
    <row r="47" spans="1:5" ht="9.75" customHeight="1" x14ac:dyDescent="0.25">
      <c r="A47" s="11">
        <v>4172</v>
      </c>
      <c r="B47" s="1" t="s">
        <v>107</v>
      </c>
      <c r="C47" s="12">
        <v>0</v>
      </c>
      <c r="D47" s="10" t="str">
        <f t="shared" si="6"/>
        <v/>
      </c>
      <c r="E47" s="2"/>
    </row>
    <row r="48" spans="1:5" ht="9.75" customHeight="1" x14ac:dyDescent="0.25">
      <c r="A48" s="11">
        <v>4173</v>
      </c>
      <c r="B48" s="13" t="s">
        <v>108</v>
      </c>
      <c r="C48" s="12">
        <v>0</v>
      </c>
      <c r="D48" s="10" t="str">
        <f t="shared" si="6"/>
        <v/>
      </c>
      <c r="E48" s="2"/>
    </row>
    <row r="49" spans="1:5" ht="9.75" customHeight="1" x14ac:dyDescent="0.25">
      <c r="A49" s="11">
        <v>4174</v>
      </c>
      <c r="B49" s="13" t="s">
        <v>109</v>
      </c>
      <c r="C49" s="12">
        <v>0</v>
      </c>
      <c r="D49" s="10" t="str">
        <f t="shared" si="6"/>
        <v/>
      </c>
      <c r="E49" s="2"/>
    </row>
    <row r="50" spans="1:5" ht="9.75" customHeight="1" x14ac:dyDescent="0.25">
      <c r="A50" s="11">
        <v>4175</v>
      </c>
      <c r="B50" s="13" t="s">
        <v>110</v>
      </c>
      <c r="C50" s="12">
        <v>0</v>
      </c>
      <c r="D50" s="10" t="str">
        <f t="shared" si="6"/>
        <v/>
      </c>
      <c r="E50" s="2"/>
    </row>
    <row r="51" spans="1:5" ht="9.75" customHeight="1" x14ac:dyDescent="0.25">
      <c r="A51" s="11">
        <v>4176</v>
      </c>
      <c r="B51" s="13" t="s">
        <v>111</v>
      </c>
      <c r="C51" s="12">
        <v>0</v>
      </c>
      <c r="D51" s="10" t="str">
        <f t="shared" si="6"/>
        <v/>
      </c>
      <c r="E51" s="2"/>
    </row>
    <row r="52" spans="1:5" ht="9.75" customHeight="1" x14ac:dyDescent="0.25">
      <c r="A52" s="11">
        <v>4177</v>
      </c>
      <c r="B52" s="13" t="s">
        <v>112</v>
      </c>
      <c r="C52" s="12">
        <v>0</v>
      </c>
      <c r="D52" s="10" t="str">
        <f t="shared" si="6"/>
        <v/>
      </c>
      <c r="E52" s="2"/>
    </row>
    <row r="53" spans="1:5" ht="9.75" customHeight="1" x14ac:dyDescent="0.25">
      <c r="A53" s="11">
        <v>4178</v>
      </c>
      <c r="B53" s="13" t="s">
        <v>113</v>
      </c>
      <c r="C53" s="12">
        <v>0</v>
      </c>
      <c r="D53" s="10" t="str">
        <f t="shared" si="6"/>
        <v/>
      </c>
      <c r="E53" s="2"/>
    </row>
    <row r="54" spans="1:5" ht="10.5" customHeight="1" x14ac:dyDescent="0.25">
      <c r="A54" s="7">
        <v>4200</v>
      </c>
      <c r="B54" s="14" t="s">
        <v>114</v>
      </c>
      <c r="C54" s="9">
        <f>SUM(C55+C61)</f>
        <v>795663926.77999997</v>
      </c>
      <c r="D54" s="10"/>
      <c r="E54" s="2"/>
    </row>
    <row r="55" spans="1:5" ht="12" customHeight="1" x14ac:dyDescent="0.25">
      <c r="A55" s="7">
        <v>4210</v>
      </c>
      <c r="B55" s="14" t="s">
        <v>115</v>
      </c>
      <c r="C55" s="9">
        <f>SUM(C56:C60)</f>
        <v>0</v>
      </c>
      <c r="D55" s="10" t="str">
        <f t="shared" ref="D55:D60" si="7">IFERROR(C55/$C$55,"")</f>
        <v/>
      </c>
      <c r="E55" s="2"/>
    </row>
    <row r="56" spans="1:5" ht="9.75" customHeight="1" x14ac:dyDescent="0.25">
      <c r="A56" s="11">
        <v>4211</v>
      </c>
      <c r="B56" s="1" t="s">
        <v>116</v>
      </c>
      <c r="C56" s="12">
        <v>0</v>
      </c>
      <c r="D56" s="10" t="str">
        <f t="shared" si="7"/>
        <v/>
      </c>
      <c r="E56" s="2"/>
    </row>
    <row r="57" spans="1:5" ht="9.75" customHeight="1" x14ac:dyDescent="0.25">
      <c r="A57" s="11">
        <v>4212</v>
      </c>
      <c r="B57" s="1" t="s">
        <v>117</v>
      </c>
      <c r="C57" s="12">
        <v>0</v>
      </c>
      <c r="D57" s="10" t="str">
        <f t="shared" si="7"/>
        <v/>
      </c>
      <c r="E57" s="2"/>
    </row>
    <row r="58" spans="1:5" ht="9.75" customHeight="1" x14ac:dyDescent="0.25">
      <c r="A58" s="11">
        <v>4213</v>
      </c>
      <c r="B58" s="1" t="s">
        <v>118</v>
      </c>
      <c r="C58" s="12">
        <v>0</v>
      </c>
      <c r="D58" s="10" t="str">
        <f t="shared" si="7"/>
        <v/>
      </c>
      <c r="E58" s="2"/>
    </row>
    <row r="59" spans="1:5" ht="9.75" customHeight="1" x14ac:dyDescent="0.25">
      <c r="A59" s="11">
        <v>4214</v>
      </c>
      <c r="B59" s="1" t="s">
        <v>119</v>
      </c>
      <c r="C59" s="12">
        <v>0</v>
      </c>
      <c r="D59" s="10" t="str">
        <f t="shared" si="7"/>
        <v/>
      </c>
      <c r="E59" s="2"/>
    </row>
    <row r="60" spans="1:5" ht="9.75" customHeight="1" x14ac:dyDescent="0.25">
      <c r="A60" s="11">
        <v>4215</v>
      </c>
      <c r="B60" s="1" t="s">
        <v>120</v>
      </c>
      <c r="C60" s="12">
        <v>0</v>
      </c>
      <c r="D60" s="10" t="str">
        <f t="shared" si="7"/>
        <v/>
      </c>
      <c r="E60" s="2"/>
    </row>
    <row r="61" spans="1:5" ht="9.75" customHeight="1" x14ac:dyDescent="0.25">
      <c r="A61" s="7">
        <v>4220</v>
      </c>
      <c r="B61" s="8" t="s">
        <v>121</v>
      </c>
      <c r="C61" s="9">
        <f>SUM(C62:C65)</f>
        <v>795663926.77999997</v>
      </c>
      <c r="D61" s="10">
        <f t="shared" ref="D61:D65" si="8">IFERROR(C61/$C$61,"")</f>
        <v>1</v>
      </c>
      <c r="E61" s="2"/>
    </row>
    <row r="62" spans="1:5" ht="9.75" customHeight="1" x14ac:dyDescent="0.25">
      <c r="A62" s="11">
        <v>4221</v>
      </c>
      <c r="B62" s="1" t="s">
        <v>122</v>
      </c>
      <c r="C62" s="12">
        <v>795663926.77999997</v>
      </c>
      <c r="D62" s="10">
        <f t="shared" si="8"/>
        <v>1</v>
      </c>
      <c r="E62" s="2"/>
    </row>
    <row r="63" spans="1:5" ht="9.75" customHeight="1" x14ac:dyDescent="0.25">
      <c r="A63" s="11">
        <v>4223</v>
      </c>
      <c r="B63" s="1" t="s">
        <v>123</v>
      </c>
      <c r="C63" s="12">
        <v>0</v>
      </c>
      <c r="D63" s="10">
        <f t="shared" si="8"/>
        <v>0</v>
      </c>
      <c r="E63" s="2"/>
    </row>
    <row r="64" spans="1:5" ht="9.75" customHeight="1" x14ac:dyDescent="0.25">
      <c r="A64" s="11">
        <v>4225</v>
      </c>
      <c r="B64" s="1" t="s">
        <v>124</v>
      </c>
      <c r="C64" s="12">
        <v>0</v>
      </c>
      <c r="D64" s="10">
        <f t="shared" si="8"/>
        <v>0</v>
      </c>
      <c r="E64" s="2"/>
    </row>
    <row r="65" spans="1:5" ht="9.75" customHeight="1" x14ac:dyDescent="0.25">
      <c r="A65" s="11">
        <v>4227</v>
      </c>
      <c r="B65" s="1" t="s">
        <v>125</v>
      </c>
      <c r="C65" s="12">
        <v>0</v>
      </c>
      <c r="D65" s="10">
        <f t="shared" si="8"/>
        <v>0</v>
      </c>
      <c r="E65" s="2"/>
    </row>
    <row r="66" spans="1:5" ht="9.75" customHeight="1" x14ac:dyDescent="0.25">
      <c r="A66" s="15">
        <v>4300</v>
      </c>
      <c r="B66" s="8" t="s">
        <v>126</v>
      </c>
      <c r="C66" s="9">
        <f>SUM(C67+C70+C76+C78+C80)</f>
        <v>14214551.009999998</v>
      </c>
      <c r="D66" s="10"/>
      <c r="E66" s="1"/>
    </row>
    <row r="67" spans="1:5" ht="9.75" customHeight="1" x14ac:dyDescent="0.25">
      <c r="A67" s="15">
        <v>4310</v>
      </c>
      <c r="B67" s="8" t="s">
        <v>127</v>
      </c>
      <c r="C67" s="9">
        <f>SUM(C68:C69)</f>
        <v>9035052.2899999991</v>
      </c>
      <c r="D67" s="10">
        <f t="shared" ref="D67:D69" si="9">IFERROR(C67/$C$67,"")</f>
        <v>1</v>
      </c>
      <c r="E67" s="1"/>
    </row>
    <row r="68" spans="1:5" ht="9.75" customHeight="1" x14ac:dyDescent="0.25">
      <c r="A68" s="5">
        <v>4311</v>
      </c>
      <c r="B68" s="1" t="s">
        <v>128</v>
      </c>
      <c r="C68" s="12">
        <v>9035052.2899999991</v>
      </c>
      <c r="D68" s="10">
        <f t="shared" si="9"/>
        <v>1</v>
      </c>
      <c r="E68" s="1"/>
    </row>
    <row r="69" spans="1:5" ht="9.75" customHeight="1" x14ac:dyDescent="0.25">
      <c r="A69" s="5">
        <v>4319</v>
      </c>
      <c r="B69" s="1" t="s">
        <v>129</v>
      </c>
      <c r="C69" s="12">
        <v>0</v>
      </c>
      <c r="D69" s="10">
        <f t="shared" si="9"/>
        <v>0</v>
      </c>
      <c r="E69" s="1"/>
    </row>
    <row r="70" spans="1:5" ht="9.75" customHeight="1" x14ac:dyDescent="0.25">
      <c r="A70" s="15">
        <v>4320</v>
      </c>
      <c r="B70" s="8" t="s">
        <v>130</v>
      </c>
      <c r="C70" s="9">
        <f>SUM(C71:C75)</f>
        <v>0</v>
      </c>
      <c r="D70" s="10" t="str">
        <f t="shared" ref="D70:D75" si="10">IFERROR(C70/$C$70,"")</f>
        <v/>
      </c>
      <c r="E70" s="1"/>
    </row>
    <row r="71" spans="1:5" ht="9.75" customHeight="1" x14ac:dyDescent="0.25">
      <c r="A71" s="5">
        <v>4321</v>
      </c>
      <c r="B71" s="1" t="s">
        <v>131</v>
      </c>
      <c r="C71" s="12">
        <v>0</v>
      </c>
      <c r="D71" s="10" t="str">
        <f t="shared" si="10"/>
        <v/>
      </c>
      <c r="E71" s="1"/>
    </row>
    <row r="72" spans="1:5" ht="9.75" customHeight="1" x14ac:dyDescent="0.25">
      <c r="A72" s="5">
        <v>4322</v>
      </c>
      <c r="B72" s="1" t="s">
        <v>132</v>
      </c>
      <c r="C72" s="12">
        <v>0</v>
      </c>
      <c r="D72" s="10" t="str">
        <f t="shared" si="10"/>
        <v/>
      </c>
      <c r="E72" s="1"/>
    </row>
    <row r="73" spans="1:5" ht="9.75" customHeight="1" x14ac:dyDescent="0.25">
      <c r="A73" s="5">
        <v>4323</v>
      </c>
      <c r="B73" s="1" t="s">
        <v>133</v>
      </c>
      <c r="C73" s="12">
        <v>0</v>
      </c>
      <c r="D73" s="10" t="str">
        <f t="shared" si="10"/>
        <v/>
      </c>
      <c r="E73" s="1"/>
    </row>
    <row r="74" spans="1:5" ht="9.75" customHeight="1" x14ac:dyDescent="0.25">
      <c r="A74" s="5">
        <v>4324</v>
      </c>
      <c r="B74" s="1" t="s">
        <v>134</v>
      </c>
      <c r="C74" s="12">
        <v>0</v>
      </c>
      <c r="D74" s="10" t="str">
        <f t="shared" si="10"/>
        <v/>
      </c>
      <c r="E74" s="1"/>
    </row>
    <row r="75" spans="1:5" ht="9.75" customHeight="1" x14ac:dyDescent="0.25">
      <c r="A75" s="5">
        <v>4325</v>
      </c>
      <c r="B75" s="1" t="s">
        <v>135</v>
      </c>
      <c r="C75" s="12">
        <v>0</v>
      </c>
      <c r="D75" s="10" t="str">
        <f t="shared" si="10"/>
        <v/>
      </c>
      <c r="E75" s="1"/>
    </row>
    <row r="76" spans="1:5" ht="9.75" customHeight="1" x14ac:dyDescent="0.25">
      <c r="A76" s="15">
        <v>4330</v>
      </c>
      <c r="B76" s="8" t="s">
        <v>136</v>
      </c>
      <c r="C76" s="9">
        <f>SUM(C77)</f>
        <v>0</v>
      </c>
      <c r="D76" s="10" t="str">
        <f t="shared" ref="D76:D77" si="11">IFERROR(C76/$C$76,"")</f>
        <v/>
      </c>
      <c r="E76" s="1"/>
    </row>
    <row r="77" spans="1:5" ht="9.75" customHeight="1" x14ac:dyDescent="0.25">
      <c r="A77" s="5">
        <v>4331</v>
      </c>
      <c r="B77" s="1" t="s">
        <v>136</v>
      </c>
      <c r="C77" s="12">
        <v>0</v>
      </c>
      <c r="D77" s="10" t="str">
        <f t="shared" si="11"/>
        <v/>
      </c>
      <c r="E77" s="1"/>
    </row>
    <row r="78" spans="1:5" ht="9.75" customHeight="1" x14ac:dyDescent="0.25">
      <c r="A78" s="15">
        <v>4340</v>
      </c>
      <c r="B78" s="8" t="s">
        <v>137</v>
      </c>
      <c r="C78" s="9">
        <f>SUM(C79)</f>
        <v>0</v>
      </c>
      <c r="D78" s="10" t="str">
        <f t="shared" ref="D78:D79" si="12">IFERROR(C78/$C$78,"")</f>
        <v/>
      </c>
      <c r="E78" s="1"/>
    </row>
    <row r="79" spans="1:5" ht="9.75" customHeight="1" x14ac:dyDescent="0.25">
      <c r="A79" s="5">
        <v>4341</v>
      </c>
      <c r="B79" s="1" t="s">
        <v>137</v>
      </c>
      <c r="C79" s="12">
        <v>0</v>
      </c>
      <c r="D79" s="10" t="str">
        <f t="shared" si="12"/>
        <v/>
      </c>
      <c r="E79" s="1"/>
    </row>
    <row r="80" spans="1:5" ht="9.75" customHeight="1" x14ac:dyDescent="0.25">
      <c r="A80" s="15">
        <v>4390</v>
      </c>
      <c r="B80" s="8" t="s">
        <v>138</v>
      </c>
      <c r="C80" s="9">
        <f>SUM(C81:C87)</f>
        <v>5179498.72</v>
      </c>
      <c r="D80" s="10">
        <f t="shared" ref="D80:D87" si="13">IFERROR(C80/$C$80,"")</f>
        <v>1</v>
      </c>
      <c r="E80" s="1"/>
    </row>
    <row r="81" spans="1:5" ht="9.75" customHeight="1" x14ac:dyDescent="0.25">
      <c r="A81" s="5">
        <v>4392</v>
      </c>
      <c r="B81" s="1" t="s">
        <v>139</v>
      </c>
      <c r="C81" s="12">
        <v>0</v>
      </c>
      <c r="D81" s="10">
        <f t="shared" si="13"/>
        <v>0</v>
      </c>
      <c r="E81" s="1"/>
    </row>
    <row r="82" spans="1:5" ht="9.75" customHeight="1" x14ac:dyDescent="0.25">
      <c r="A82" s="5">
        <v>4393</v>
      </c>
      <c r="B82" s="1" t="s">
        <v>140</v>
      </c>
      <c r="C82" s="12">
        <v>0</v>
      </c>
      <c r="D82" s="10">
        <f t="shared" si="13"/>
        <v>0</v>
      </c>
      <c r="E82" s="1"/>
    </row>
    <row r="83" spans="1:5" ht="9.75" customHeight="1" x14ac:dyDescent="0.25">
      <c r="A83" s="5">
        <v>4394</v>
      </c>
      <c r="B83" s="1" t="s">
        <v>141</v>
      </c>
      <c r="C83" s="12">
        <v>0</v>
      </c>
      <c r="D83" s="10">
        <f t="shared" si="13"/>
        <v>0</v>
      </c>
      <c r="E83" s="1"/>
    </row>
    <row r="84" spans="1:5" ht="9.75" customHeight="1" x14ac:dyDescent="0.25">
      <c r="A84" s="5">
        <v>4395</v>
      </c>
      <c r="B84" s="1" t="s">
        <v>142</v>
      </c>
      <c r="C84" s="12">
        <v>0</v>
      </c>
      <c r="D84" s="10">
        <f t="shared" si="13"/>
        <v>0</v>
      </c>
      <c r="E84" s="1"/>
    </row>
    <row r="85" spans="1:5" ht="9.75" customHeight="1" x14ac:dyDescent="0.25">
      <c r="A85" s="5">
        <v>4396</v>
      </c>
      <c r="B85" s="1" t="s">
        <v>143</v>
      </c>
      <c r="C85" s="12">
        <v>0</v>
      </c>
      <c r="D85" s="10">
        <f t="shared" si="13"/>
        <v>0</v>
      </c>
      <c r="E85" s="1"/>
    </row>
    <row r="86" spans="1:5" ht="9.75" customHeight="1" x14ac:dyDescent="0.25">
      <c r="A86" s="5">
        <v>4397</v>
      </c>
      <c r="B86" s="1" t="s">
        <v>144</v>
      </c>
      <c r="C86" s="12">
        <v>0</v>
      </c>
      <c r="D86" s="10">
        <f t="shared" si="13"/>
        <v>0</v>
      </c>
      <c r="E86" s="1"/>
    </row>
    <row r="87" spans="1:5" ht="9.75" customHeight="1" x14ac:dyDescent="0.25">
      <c r="A87" s="5">
        <v>4399</v>
      </c>
      <c r="B87" s="1" t="s">
        <v>138</v>
      </c>
      <c r="C87" s="12">
        <v>5179498.72</v>
      </c>
      <c r="D87" s="10">
        <f t="shared" si="13"/>
        <v>1</v>
      </c>
      <c r="E87" s="1"/>
    </row>
    <row r="88" spans="1:5" ht="9.75" customHeight="1" x14ac:dyDescent="0.25">
      <c r="A88" s="2"/>
      <c r="B88" s="2"/>
      <c r="C88" s="2"/>
      <c r="D88" s="6"/>
      <c r="E88" s="2"/>
    </row>
    <row r="89" spans="1:5" s="71" customFormat="1" ht="11.25" x14ac:dyDescent="0.25">
      <c r="A89" s="76" t="s">
        <v>145</v>
      </c>
      <c r="B89" s="77"/>
      <c r="C89" s="77"/>
      <c r="D89" s="77"/>
      <c r="E89" s="78"/>
    </row>
    <row r="90" spans="1:5" s="71" customFormat="1" ht="11.25" x14ac:dyDescent="0.25">
      <c r="A90" s="79" t="s">
        <v>63</v>
      </c>
      <c r="B90" s="80" t="s">
        <v>64</v>
      </c>
      <c r="C90" s="80" t="s">
        <v>65</v>
      </c>
      <c r="D90" s="80" t="s">
        <v>66</v>
      </c>
      <c r="E90" s="81" t="s">
        <v>67</v>
      </c>
    </row>
    <row r="91" spans="1:5" ht="15" customHeight="1" x14ac:dyDescent="0.25">
      <c r="A91" s="15">
        <v>5000</v>
      </c>
      <c r="B91" s="8" t="s">
        <v>7</v>
      </c>
      <c r="C91" s="9">
        <f>SUM(C92+C120+C153+C163+C178+C207)</f>
        <v>813732594.88</v>
      </c>
      <c r="D91" s="10"/>
      <c r="E91" s="1"/>
    </row>
    <row r="92" spans="1:5" ht="9.75" customHeight="1" x14ac:dyDescent="0.25">
      <c r="A92" s="15">
        <v>5100</v>
      </c>
      <c r="B92" s="8" t="s">
        <v>146</v>
      </c>
      <c r="C92" s="9">
        <f>SUM(C93+C100+C110)</f>
        <v>703945932.75999999</v>
      </c>
      <c r="D92" s="10"/>
      <c r="E92" s="1"/>
    </row>
    <row r="93" spans="1:5" ht="9.75" customHeight="1" x14ac:dyDescent="0.25">
      <c r="A93" s="15">
        <v>5110</v>
      </c>
      <c r="B93" s="8" t="s">
        <v>147</v>
      </c>
      <c r="C93" s="9">
        <f>SUM(C94:C99)</f>
        <v>532698947.93000001</v>
      </c>
      <c r="D93" s="10">
        <f t="shared" ref="D93:D99" si="14">IFERROR(C93/$C$93,"")</f>
        <v>1</v>
      </c>
      <c r="E93" s="1"/>
    </row>
    <row r="94" spans="1:5" ht="9.75" customHeight="1" x14ac:dyDescent="0.25">
      <c r="A94" s="5">
        <v>5111</v>
      </c>
      <c r="B94" s="1" t="s">
        <v>148</v>
      </c>
      <c r="C94" s="12">
        <v>106439759.56999999</v>
      </c>
      <c r="D94" s="10">
        <f t="shared" si="14"/>
        <v>0.19981222036125901</v>
      </c>
      <c r="E94" s="1" t="s">
        <v>523</v>
      </c>
    </row>
    <row r="95" spans="1:5" ht="9.75" customHeight="1" x14ac:dyDescent="0.25">
      <c r="A95" s="5">
        <v>5112</v>
      </c>
      <c r="B95" s="1" t="s">
        <v>149</v>
      </c>
      <c r="C95" s="12">
        <v>22573952.57</v>
      </c>
      <c r="D95" s="10">
        <f t="shared" si="14"/>
        <v>4.2376566835206818E-2</v>
      </c>
      <c r="E95" s="1"/>
    </row>
    <row r="96" spans="1:5" ht="9.75" customHeight="1" x14ac:dyDescent="0.25">
      <c r="A96" s="5">
        <v>5113</v>
      </c>
      <c r="B96" s="1" t="s">
        <v>150</v>
      </c>
      <c r="C96" s="12">
        <v>182437315.97999999</v>
      </c>
      <c r="D96" s="10">
        <f t="shared" si="14"/>
        <v>0.34247733487916215</v>
      </c>
      <c r="E96" s="1" t="s">
        <v>523</v>
      </c>
    </row>
    <row r="97" spans="1:5" ht="9.75" customHeight="1" x14ac:dyDescent="0.25">
      <c r="A97" s="5">
        <v>5114</v>
      </c>
      <c r="B97" s="1" t="s">
        <v>151</v>
      </c>
      <c r="C97" s="12">
        <v>41170145.07</v>
      </c>
      <c r="D97" s="10">
        <f t="shared" si="14"/>
        <v>7.7285951530375499E-2</v>
      </c>
      <c r="E97" s="1"/>
    </row>
    <row r="98" spans="1:5" ht="11.25" customHeight="1" x14ac:dyDescent="0.25">
      <c r="A98" s="5">
        <v>5115</v>
      </c>
      <c r="B98" s="1" t="s">
        <v>152</v>
      </c>
      <c r="C98" s="12">
        <v>180028360.58000001</v>
      </c>
      <c r="D98" s="10">
        <f t="shared" si="14"/>
        <v>0.33795516450626983</v>
      </c>
      <c r="E98" s="1" t="s">
        <v>523</v>
      </c>
    </row>
    <row r="99" spans="1:5" ht="9.75" customHeight="1" x14ac:dyDescent="0.25">
      <c r="A99" s="5">
        <v>5116</v>
      </c>
      <c r="B99" s="1" t="s">
        <v>153</v>
      </c>
      <c r="C99" s="12">
        <v>49414.16</v>
      </c>
      <c r="D99" s="10">
        <f t="shared" si="14"/>
        <v>9.2761887726673965E-5</v>
      </c>
      <c r="E99" s="1"/>
    </row>
    <row r="100" spans="1:5" ht="9.75" customHeight="1" x14ac:dyDescent="0.25">
      <c r="A100" s="15">
        <v>5120</v>
      </c>
      <c r="B100" s="8" t="s">
        <v>154</v>
      </c>
      <c r="C100" s="9">
        <f>SUM(C101:C109)</f>
        <v>23358607.530000001</v>
      </c>
      <c r="D100" s="10">
        <f t="shared" ref="D100:D109" si="15">IFERROR(C100/$C$100,"")</f>
        <v>1</v>
      </c>
      <c r="E100" s="1"/>
    </row>
    <row r="101" spans="1:5" ht="9.75" customHeight="1" x14ac:dyDescent="0.25">
      <c r="A101" s="5">
        <v>5121</v>
      </c>
      <c r="B101" s="1" t="s">
        <v>155</v>
      </c>
      <c r="C101" s="12">
        <v>3555999.77</v>
      </c>
      <c r="D101" s="10">
        <f t="shared" si="15"/>
        <v>0.15223509215748188</v>
      </c>
      <c r="E101" s="1" t="s">
        <v>524</v>
      </c>
    </row>
    <row r="102" spans="1:5" ht="9.75" customHeight="1" x14ac:dyDescent="0.25">
      <c r="A102" s="5">
        <v>5122</v>
      </c>
      <c r="B102" s="1" t="s">
        <v>156</v>
      </c>
      <c r="C102" s="12">
        <v>10944735.49</v>
      </c>
      <c r="D102" s="10">
        <f t="shared" si="15"/>
        <v>0.46855256572736292</v>
      </c>
      <c r="E102" s="1" t="s">
        <v>524</v>
      </c>
    </row>
    <row r="103" spans="1:5" ht="9.75" customHeight="1" x14ac:dyDescent="0.25">
      <c r="A103" s="5">
        <v>5123</v>
      </c>
      <c r="B103" s="1" t="s">
        <v>157</v>
      </c>
      <c r="C103" s="12"/>
      <c r="D103" s="10">
        <f t="shared" si="15"/>
        <v>0</v>
      </c>
      <c r="E103" s="1"/>
    </row>
    <row r="104" spans="1:5" ht="9.75" customHeight="1" x14ac:dyDescent="0.25">
      <c r="A104" s="5">
        <v>5124</v>
      </c>
      <c r="B104" s="1" t="s">
        <v>158</v>
      </c>
      <c r="C104" s="12">
        <v>895809.75</v>
      </c>
      <c r="D104" s="10">
        <f t="shared" si="15"/>
        <v>3.8350306149435097E-2</v>
      </c>
      <c r="E104" s="1"/>
    </row>
    <row r="105" spans="1:5" ht="9.75" customHeight="1" x14ac:dyDescent="0.25">
      <c r="A105" s="5">
        <v>5125</v>
      </c>
      <c r="B105" s="1" t="s">
        <v>159</v>
      </c>
      <c r="C105" s="12">
        <v>249028.31</v>
      </c>
      <c r="D105" s="10">
        <f t="shared" si="15"/>
        <v>1.0661093974894145E-2</v>
      </c>
      <c r="E105" s="1"/>
    </row>
    <row r="106" spans="1:5" ht="9.75" customHeight="1" x14ac:dyDescent="0.25">
      <c r="A106" s="5">
        <v>5126</v>
      </c>
      <c r="B106" s="1" t="s">
        <v>160</v>
      </c>
      <c r="C106" s="12">
        <v>3795078.2</v>
      </c>
      <c r="D106" s="10">
        <f t="shared" si="15"/>
        <v>0.16247022409730089</v>
      </c>
      <c r="E106" s="1" t="s">
        <v>525</v>
      </c>
    </row>
    <row r="107" spans="1:5" ht="9.75" customHeight="1" x14ac:dyDescent="0.25">
      <c r="A107" s="5">
        <v>5127</v>
      </c>
      <c r="B107" s="1" t="s">
        <v>161</v>
      </c>
      <c r="C107" s="12">
        <v>1616215.01</v>
      </c>
      <c r="D107" s="10">
        <f t="shared" si="15"/>
        <v>6.9191410828931377E-2</v>
      </c>
      <c r="E107" s="1"/>
    </row>
    <row r="108" spans="1:5" ht="9.75" customHeight="1" x14ac:dyDescent="0.25">
      <c r="A108" s="5">
        <v>5128</v>
      </c>
      <c r="B108" s="1" t="s">
        <v>162</v>
      </c>
      <c r="C108" s="12">
        <v>0</v>
      </c>
      <c r="D108" s="10">
        <f t="shared" si="15"/>
        <v>0</v>
      </c>
      <c r="E108" s="1"/>
    </row>
    <row r="109" spans="1:5" ht="9.75" customHeight="1" x14ac:dyDescent="0.25">
      <c r="A109" s="5">
        <v>5129</v>
      </c>
      <c r="B109" s="1" t="s">
        <v>163</v>
      </c>
      <c r="C109" s="12">
        <v>2301741</v>
      </c>
      <c r="D109" s="10">
        <f t="shared" si="15"/>
        <v>9.853930706459367E-2</v>
      </c>
      <c r="E109" s="1"/>
    </row>
    <row r="110" spans="1:5" ht="9.75" customHeight="1" x14ac:dyDescent="0.25">
      <c r="A110" s="15">
        <v>5130</v>
      </c>
      <c r="B110" s="8" t="s">
        <v>164</v>
      </c>
      <c r="C110" s="9">
        <f>SUM(C111:C119)</f>
        <v>147888377.29999998</v>
      </c>
      <c r="D110" s="10">
        <f t="shared" ref="D110:D119" si="16">IFERROR(C110/$C$110,"")</f>
        <v>1</v>
      </c>
      <c r="E110" s="1"/>
    </row>
    <row r="111" spans="1:5" ht="9.75" customHeight="1" x14ac:dyDescent="0.25">
      <c r="A111" s="5">
        <v>5131</v>
      </c>
      <c r="B111" s="1" t="s">
        <v>165</v>
      </c>
      <c r="C111" s="12">
        <v>9073104.9000000004</v>
      </c>
      <c r="D111" s="10">
        <f t="shared" si="16"/>
        <v>6.1351034243851979E-2</v>
      </c>
      <c r="E111" s="1"/>
    </row>
    <row r="112" spans="1:5" ht="9.75" customHeight="1" x14ac:dyDescent="0.25">
      <c r="A112" s="5">
        <v>5132</v>
      </c>
      <c r="B112" s="1" t="s">
        <v>166</v>
      </c>
      <c r="C112" s="12">
        <v>8658636.0099999998</v>
      </c>
      <c r="D112" s="10">
        <f t="shared" si="16"/>
        <v>5.8548455044817108E-2</v>
      </c>
      <c r="E112" s="1"/>
    </row>
    <row r="113" spans="1:5" ht="34.5" x14ac:dyDescent="0.25">
      <c r="A113" s="5">
        <v>5133</v>
      </c>
      <c r="B113" s="1" t="s">
        <v>167</v>
      </c>
      <c r="C113" s="12">
        <v>24044939.359999999</v>
      </c>
      <c r="D113" s="10">
        <f t="shared" si="16"/>
        <v>0.16258843189024566</v>
      </c>
      <c r="E113" s="13" t="s">
        <v>526</v>
      </c>
    </row>
    <row r="114" spans="1:5" ht="9.75" customHeight="1" x14ac:dyDescent="0.25">
      <c r="A114" s="5">
        <v>5134</v>
      </c>
      <c r="B114" s="1" t="s">
        <v>168</v>
      </c>
      <c r="C114" s="12">
        <v>2185319.29</v>
      </c>
      <c r="D114" s="10">
        <f t="shared" si="16"/>
        <v>1.477681566257878E-2</v>
      </c>
      <c r="E114" s="1"/>
    </row>
    <row r="115" spans="1:5" ht="45" x14ac:dyDescent="0.25">
      <c r="A115" s="5">
        <v>5135</v>
      </c>
      <c r="B115" s="1" t="s">
        <v>169</v>
      </c>
      <c r="C115" s="12">
        <v>15468390.98</v>
      </c>
      <c r="D115" s="10">
        <f t="shared" si="16"/>
        <v>0.10459504162806176</v>
      </c>
      <c r="E115" s="49" t="s">
        <v>527</v>
      </c>
    </row>
    <row r="116" spans="1:5" ht="9.75" customHeight="1" x14ac:dyDescent="0.25">
      <c r="A116" s="5">
        <v>5136</v>
      </c>
      <c r="B116" s="1" t="s">
        <v>170</v>
      </c>
      <c r="C116" s="12">
        <v>15483527.16</v>
      </c>
      <c r="D116" s="10">
        <f t="shared" si="16"/>
        <v>0.10469739030668235</v>
      </c>
      <c r="E116" s="1"/>
    </row>
    <row r="117" spans="1:5" ht="9.75" customHeight="1" x14ac:dyDescent="0.25">
      <c r="A117" s="5">
        <v>5137</v>
      </c>
      <c r="B117" s="1" t="s">
        <v>171</v>
      </c>
      <c r="C117" s="12">
        <v>2237569.21</v>
      </c>
      <c r="D117" s="10">
        <f t="shared" si="16"/>
        <v>1.5130122128941638E-2</v>
      </c>
      <c r="E117" s="1"/>
    </row>
    <row r="118" spans="1:5" s="128" customFormat="1" ht="78.75" x14ac:dyDescent="0.25">
      <c r="A118" s="11">
        <v>5138</v>
      </c>
      <c r="B118" s="125" t="s">
        <v>172</v>
      </c>
      <c r="C118" s="126">
        <v>56017191.439999998</v>
      </c>
      <c r="D118" s="127">
        <f t="shared" si="16"/>
        <v>0.37878021561062869</v>
      </c>
      <c r="E118" s="49" t="s">
        <v>528</v>
      </c>
    </row>
    <row r="119" spans="1:5" ht="9.75" customHeight="1" x14ac:dyDescent="0.25">
      <c r="A119" s="5">
        <v>5139</v>
      </c>
      <c r="B119" s="1" t="s">
        <v>173</v>
      </c>
      <c r="C119" s="12">
        <v>14719698.949999999</v>
      </c>
      <c r="D119" s="10">
        <f t="shared" si="16"/>
        <v>9.9532493484192158E-2</v>
      </c>
      <c r="E119" s="1"/>
    </row>
    <row r="120" spans="1:5" ht="9.75" customHeight="1" x14ac:dyDescent="0.25">
      <c r="A120" s="15">
        <v>5200</v>
      </c>
      <c r="B120" s="8" t="s">
        <v>174</v>
      </c>
      <c r="C120" s="9">
        <f>SUM(C121+C124+C127+C130+C135+C139+C142+C144+C150)</f>
        <v>49631437.710000001</v>
      </c>
      <c r="D120" s="10"/>
      <c r="E120" s="1"/>
    </row>
    <row r="121" spans="1:5" ht="9.75" customHeight="1" x14ac:dyDescent="0.25">
      <c r="A121" s="15">
        <v>5210</v>
      </c>
      <c r="B121" s="8" t="s">
        <v>175</v>
      </c>
      <c r="C121" s="9">
        <f>SUM(C122:C123)</f>
        <v>0</v>
      </c>
      <c r="D121" s="10" t="str">
        <f t="shared" ref="D121:D123" si="17">IFERROR(C121/$C$121,"")</f>
        <v/>
      </c>
      <c r="E121" s="1"/>
    </row>
    <row r="122" spans="1:5" ht="9.75" customHeight="1" x14ac:dyDescent="0.25">
      <c r="A122" s="5">
        <v>5211</v>
      </c>
      <c r="B122" s="1" t="s">
        <v>176</v>
      </c>
      <c r="C122" s="12">
        <v>0</v>
      </c>
      <c r="D122" s="10" t="str">
        <f t="shared" si="17"/>
        <v/>
      </c>
      <c r="E122" s="1"/>
    </row>
    <row r="123" spans="1:5" ht="9.75" customHeight="1" x14ac:dyDescent="0.25">
      <c r="A123" s="5">
        <v>5212</v>
      </c>
      <c r="B123" s="1" t="s">
        <v>177</v>
      </c>
      <c r="C123" s="12">
        <v>0</v>
      </c>
      <c r="D123" s="10" t="str">
        <f t="shared" si="17"/>
        <v/>
      </c>
      <c r="E123" s="1"/>
    </row>
    <row r="124" spans="1:5" ht="9.75" customHeight="1" x14ac:dyDescent="0.25">
      <c r="A124" s="15">
        <v>5220</v>
      </c>
      <c r="B124" s="8" t="s">
        <v>178</v>
      </c>
      <c r="C124" s="9">
        <f>SUM(C125:C126)</f>
        <v>0</v>
      </c>
      <c r="D124" s="10" t="str">
        <f t="shared" ref="D124:D126" si="18">IFERROR(C124/$C$124,"")</f>
        <v/>
      </c>
      <c r="E124" s="1"/>
    </row>
    <row r="125" spans="1:5" ht="9.75" customHeight="1" x14ac:dyDescent="0.25">
      <c r="A125" s="5">
        <v>5221</v>
      </c>
      <c r="B125" s="1" t="s">
        <v>179</v>
      </c>
      <c r="C125" s="12">
        <v>0</v>
      </c>
      <c r="D125" s="10" t="str">
        <f t="shared" si="18"/>
        <v/>
      </c>
      <c r="E125" s="1"/>
    </row>
    <row r="126" spans="1:5" ht="9.75" customHeight="1" x14ac:dyDescent="0.25">
      <c r="A126" s="5">
        <v>5222</v>
      </c>
      <c r="B126" s="1" t="s">
        <v>180</v>
      </c>
      <c r="C126" s="12">
        <v>0</v>
      </c>
      <c r="D126" s="10" t="str">
        <f t="shared" si="18"/>
        <v/>
      </c>
      <c r="E126" s="1"/>
    </row>
    <row r="127" spans="1:5" ht="9.75" customHeight="1" x14ac:dyDescent="0.25">
      <c r="A127" s="15">
        <v>5230</v>
      </c>
      <c r="B127" s="8" t="s">
        <v>123</v>
      </c>
      <c r="C127" s="9">
        <f>SUM(C128:C129)</f>
        <v>0</v>
      </c>
      <c r="D127" s="10" t="str">
        <f t="shared" ref="D127:D129" si="19">IFERROR(C127/$C$127,"")</f>
        <v/>
      </c>
      <c r="E127" s="1"/>
    </row>
    <row r="128" spans="1:5" ht="9.75" customHeight="1" x14ac:dyDescent="0.25">
      <c r="A128" s="5">
        <v>5231</v>
      </c>
      <c r="B128" s="1" t="s">
        <v>181</v>
      </c>
      <c r="C128" s="12">
        <v>0</v>
      </c>
      <c r="D128" s="10" t="str">
        <f t="shared" si="19"/>
        <v/>
      </c>
      <c r="E128" s="1"/>
    </row>
    <row r="129" spans="1:5" ht="9.75" customHeight="1" x14ac:dyDescent="0.25">
      <c r="A129" s="5">
        <v>5232</v>
      </c>
      <c r="B129" s="1" t="s">
        <v>182</v>
      </c>
      <c r="C129" s="12">
        <v>0</v>
      </c>
      <c r="D129" s="10" t="str">
        <f t="shared" si="19"/>
        <v/>
      </c>
      <c r="E129" s="1"/>
    </row>
    <row r="130" spans="1:5" ht="9.75" customHeight="1" x14ac:dyDescent="0.25">
      <c r="A130" s="15">
        <v>5240</v>
      </c>
      <c r="B130" s="8" t="s">
        <v>183</v>
      </c>
      <c r="C130" s="9">
        <f>SUM(C131:C134)</f>
        <v>49253550.109999999</v>
      </c>
      <c r="D130" s="10">
        <f t="shared" ref="D130:D134" si="20">IFERROR(C130/$C$130,"")</f>
        <v>1</v>
      </c>
      <c r="E130" s="1"/>
    </row>
    <row r="131" spans="1:5" s="128" customFormat="1" ht="45" x14ac:dyDescent="0.25">
      <c r="A131" s="11">
        <v>5241</v>
      </c>
      <c r="B131" s="125" t="s">
        <v>184</v>
      </c>
      <c r="C131" s="126">
        <v>49253550.109999999</v>
      </c>
      <c r="D131" s="127">
        <f t="shared" si="20"/>
        <v>1</v>
      </c>
      <c r="E131" s="49" t="s">
        <v>529</v>
      </c>
    </row>
    <row r="132" spans="1:5" ht="9.75" customHeight="1" x14ac:dyDescent="0.25">
      <c r="A132" s="5">
        <v>5242</v>
      </c>
      <c r="B132" s="1" t="s">
        <v>185</v>
      </c>
      <c r="C132" s="12">
        <v>0</v>
      </c>
      <c r="D132" s="10">
        <f t="shared" si="20"/>
        <v>0</v>
      </c>
      <c r="E132" s="1"/>
    </row>
    <row r="133" spans="1:5" ht="9.75" customHeight="1" x14ac:dyDescent="0.25">
      <c r="A133" s="5">
        <v>5243</v>
      </c>
      <c r="B133" s="1" t="s">
        <v>186</v>
      </c>
      <c r="C133" s="12">
        <v>0</v>
      </c>
      <c r="D133" s="10">
        <f t="shared" si="20"/>
        <v>0</v>
      </c>
      <c r="E133" s="1"/>
    </row>
    <row r="134" spans="1:5" ht="9.75" customHeight="1" x14ac:dyDescent="0.25">
      <c r="A134" s="5">
        <v>5244</v>
      </c>
      <c r="B134" s="1" t="s">
        <v>187</v>
      </c>
      <c r="C134" s="12">
        <v>0</v>
      </c>
      <c r="D134" s="10">
        <f t="shared" si="20"/>
        <v>0</v>
      </c>
      <c r="E134" s="1"/>
    </row>
    <row r="135" spans="1:5" ht="9.75" customHeight="1" x14ac:dyDescent="0.25">
      <c r="A135" s="15">
        <v>5250</v>
      </c>
      <c r="B135" s="8" t="s">
        <v>124</v>
      </c>
      <c r="C135" s="9">
        <f>SUM(C136:C138)</f>
        <v>377887.6</v>
      </c>
      <c r="D135" s="10">
        <f t="shared" ref="D135:D138" si="21">IFERROR(C135/$C$135,"")</f>
        <v>1</v>
      </c>
      <c r="E135" s="1"/>
    </row>
    <row r="136" spans="1:5" ht="9.75" customHeight="1" x14ac:dyDescent="0.25">
      <c r="A136" s="5">
        <v>5251</v>
      </c>
      <c r="B136" s="1" t="s">
        <v>188</v>
      </c>
      <c r="C136" s="12">
        <v>0</v>
      </c>
      <c r="D136" s="10">
        <f t="shared" si="21"/>
        <v>0</v>
      </c>
      <c r="E136" s="1"/>
    </row>
    <row r="137" spans="1:5" ht="9.75" customHeight="1" x14ac:dyDescent="0.25">
      <c r="A137" s="5">
        <v>5252</v>
      </c>
      <c r="B137" s="1" t="s">
        <v>189</v>
      </c>
      <c r="C137" s="12">
        <v>0</v>
      </c>
      <c r="D137" s="10">
        <f t="shared" si="21"/>
        <v>0</v>
      </c>
      <c r="E137" s="1"/>
    </row>
    <row r="138" spans="1:5" ht="9.75" customHeight="1" x14ac:dyDescent="0.25">
      <c r="A138" s="5">
        <v>5259</v>
      </c>
      <c r="B138" s="1" t="s">
        <v>190</v>
      </c>
      <c r="C138" s="12">
        <v>377887.6</v>
      </c>
      <c r="D138" s="10">
        <f t="shared" si="21"/>
        <v>1</v>
      </c>
      <c r="E138" s="1"/>
    </row>
    <row r="139" spans="1:5" ht="9.75" customHeight="1" x14ac:dyDescent="0.25">
      <c r="A139" s="15">
        <v>5260</v>
      </c>
      <c r="B139" s="8" t="s">
        <v>191</v>
      </c>
      <c r="C139" s="9">
        <f>SUM(C140:C141)</f>
        <v>0</v>
      </c>
      <c r="D139" s="10" t="str">
        <f t="shared" ref="D139:D141" si="22">IFERROR(C139/$C$139,"")</f>
        <v/>
      </c>
      <c r="E139" s="1"/>
    </row>
    <row r="140" spans="1:5" ht="9.75" customHeight="1" x14ac:dyDescent="0.25">
      <c r="A140" s="5">
        <v>5261</v>
      </c>
      <c r="B140" s="1" t="s">
        <v>192</v>
      </c>
      <c r="C140" s="12">
        <v>0</v>
      </c>
      <c r="D140" s="10" t="str">
        <f t="shared" si="22"/>
        <v/>
      </c>
      <c r="E140" s="1"/>
    </row>
    <row r="141" spans="1:5" ht="9.75" customHeight="1" x14ac:dyDescent="0.25">
      <c r="A141" s="5">
        <v>5262</v>
      </c>
      <c r="B141" s="1" t="s">
        <v>193</v>
      </c>
      <c r="C141" s="12">
        <v>0</v>
      </c>
      <c r="D141" s="10" t="str">
        <f t="shared" si="22"/>
        <v/>
      </c>
      <c r="E141" s="1"/>
    </row>
    <row r="142" spans="1:5" ht="9.75" customHeight="1" x14ac:dyDescent="0.25">
      <c r="A142" s="15">
        <v>5270</v>
      </c>
      <c r="B142" s="8" t="s">
        <v>194</v>
      </c>
      <c r="C142" s="9">
        <f>SUM(C143)</f>
        <v>0</v>
      </c>
      <c r="D142" s="10" t="str">
        <f t="shared" ref="D142:D143" si="23">IFERROR(C142/$C$142,"")</f>
        <v/>
      </c>
      <c r="E142" s="1"/>
    </row>
    <row r="143" spans="1:5" ht="9.75" customHeight="1" x14ac:dyDescent="0.25">
      <c r="A143" s="5">
        <v>5271</v>
      </c>
      <c r="B143" s="1" t="s">
        <v>195</v>
      </c>
      <c r="C143" s="12">
        <v>0</v>
      </c>
      <c r="D143" s="10" t="str">
        <f t="shared" si="23"/>
        <v/>
      </c>
      <c r="E143" s="1"/>
    </row>
    <row r="144" spans="1:5" ht="9.75" customHeight="1" x14ac:dyDescent="0.25">
      <c r="A144" s="15">
        <v>5280</v>
      </c>
      <c r="B144" s="8" t="s">
        <v>196</v>
      </c>
      <c r="C144" s="9">
        <f>SUM(C145:C149)</f>
        <v>0</v>
      </c>
      <c r="D144" s="10" t="str">
        <f t="shared" ref="D144:D149" si="24">IFERROR(C144/$C$144,"")</f>
        <v/>
      </c>
      <c r="E144" s="1"/>
    </row>
    <row r="145" spans="1:5" ht="9.75" customHeight="1" x14ac:dyDescent="0.25">
      <c r="A145" s="5">
        <v>5281</v>
      </c>
      <c r="B145" s="1" t="s">
        <v>197</v>
      </c>
      <c r="C145" s="12">
        <v>0</v>
      </c>
      <c r="D145" s="10" t="str">
        <f t="shared" si="24"/>
        <v/>
      </c>
      <c r="E145" s="1"/>
    </row>
    <row r="146" spans="1:5" ht="9.75" customHeight="1" x14ac:dyDescent="0.25">
      <c r="A146" s="5">
        <v>5282</v>
      </c>
      <c r="B146" s="1" t="s">
        <v>198</v>
      </c>
      <c r="C146" s="12">
        <v>0</v>
      </c>
      <c r="D146" s="10" t="str">
        <f t="shared" si="24"/>
        <v/>
      </c>
      <c r="E146" s="1"/>
    </row>
    <row r="147" spans="1:5" ht="9.75" customHeight="1" x14ac:dyDescent="0.25">
      <c r="A147" s="5">
        <v>5283</v>
      </c>
      <c r="B147" s="1" t="s">
        <v>199</v>
      </c>
      <c r="C147" s="12">
        <v>0</v>
      </c>
      <c r="D147" s="10" t="str">
        <f t="shared" si="24"/>
        <v/>
      </c>
      <c r="E147" s="1"/>
    </row>
    <row r="148" spans="1:5" ht="9.75" customHeight="1" x14ac:dyDescent="0.25">
      <c r="A148" s="5">
        <v>5284</v>
      </c>
      <c r="B148" s="1" t="s">
        <v>200</v>
      </c>
      <c r="C148" s="12">
        <v>0</v>
      </c>
      <c r="D148" s="10" t="str">
        <f t="shared" si="24"/>
        <v/>
      </c>
      <c r="E148" s="1"/>
    </row>
    <row r="149" spans="1:5" ht="9.75" customHeight="1" x14ac:dyDescent="0.25">
      <c r="A149" s="5">
        <v>5285</v>
      </c>
      <c r="B149" s="1" t="s">
        <v>201</v>
      </c>
      <c r="C149" s="12">
        <v>0</v>
      </c>
      <c r="D149" s="10" t="str">
        <f t="shared" si="24"/>
        <v/>
      </c>
      <c r="E149" s="1"/>
    </row>
    <row r="150" spans="1:5" ht="9.75" customHeight="1" x14ac:dyDescent="0.25">
      <c r="A150" s="15">
        <v>5290</v>
      </c>
      <c r="B150" s="8" t="s">
        <v>202</v>
      </c>
      <c r="C150" s="9">
        <f>SUM(C151:C152)</f>
        <v>0</v>
      </c>
      <c r="D150" s="10" t="str">
        <f t="shared" ref="D150:D152" si="25">IFERROR(C150/$C$150,"")</f>
        <v/>
      </c>
      <c r="E150" s="1"/>
    </row>
    <row r="151" spans="1:5" ht="9.75" customHeight="1" x14ac:dyDescent="0.25">
      <c r="A151" s="5">
        <v>5291</v>
      </c>
      <c r="B151" s="1" t="s">
        <v>203</v>
      </c>
      <c r="C151" s="12">
        <v>0</v>
      </c>
      <c r="D151" s="10" t="str">
        <f t="shared" si="25"/>
        <v/>
      </c>
      <c r="E151" s="1"/>
    </row>
    <row r="152" spans="1:5" ht="9.75" customHeight="1" x14ac:dyDescent="0.25">
      <c r="A152" s="5">
        <v>5292</v>
      </c>
      <c r="B152" s="1" t="s">
        <v>204</v>
      </c>
      <c r="C152" s="12">
        <v>0</v>
      </c>
      <c r="D152" s="10" t="str">
        <f t="shared" si="25"/>
        <v/>
      </c>
      <c r="E152" s="1"/>
    </row>
    <row r="153" spans="1:5" ht="9.75" customHeight="1" x14ac:dyDescent="0.25">
      <c r="A153" s="15">
        <v>5300</v>
      </c>
      <c r="B153" s="8" t="s">
        <v>205</v>
      </c>
      <c r="C153" s="9">
        <f>SUM(C154+C157+C160)</f>
        <v>0</v>
      </c>
      <c r="D153" s="10"/>
      <c r="E153" s="1"/>
    </row>
    <row r="154" spans="1:5" ht="9.75" customHeight="1" x14ac:dyDescent="0.25">
      <c r="A154" s="15">
        <v>5310</v>
      </c>
      <c r="B154" s="8" t="s">
        <v>116</v>
      </c>
      <c r="C154" s="9">
        <f>SUM(C155:C156)</f>
        <v>0</v>
      </c>
      <c r="D154" s="10" t="str">
        <f t="shared" ref="D154:D156" si="26">IFERROR(C154/$C$154,"")</f>
        <v/>
      </c>
      <c r="E154" s="1"/>
    </row>
    <row r="155" spans="1:5" ht="9.75" customHeight="1" x14ac:dyDescent="0.25">
      <c r="A155" s="5">
        <v>5311</v>
      </c>
      <c r="B155" s="1" t="s">
        <v>206</v>
      </c>
      <c r="C155" s="12">
        <v>0</v>
      </c>
      <c r="D155" s="10" t="str">
        <f t="shared" si="26"/>
        <v/>
      </c>
      <c r="E155" s="1"/>
    </row>
    <row r="156" spans="1:5" ht="9.75" customHeight="1" x14ac:dyDescent="0.25">
      <c r="A156" s="5">
        <v>5312</v>
      </c>
      <c r="B156" s="1" t="s">
        <v>207</v>
      </c>
      <c r="C156" s="12">
        <v>0</v>
      </c>
      <c r="D156" s="10" t="str">
        <f t="shared" si="26"/>
        <v/>
      </c>
      <c r="E156" s="1"/>
    </row>
    <row r="157" spans="1:5" ht="9.75" customHeight="1" x14ac:dyDescent="0.25">
      <c r="A157" s="15">
        <v>5320</v>
      </c>
      <c r="B157" s="8" t="s">
        <v>117</v>
      </c>
      <c r="C157" s="9">
        <f>SUM(C158:C159)</f>
        <v>0</v>
      </c>
      <c r="D157" s="10" t="str">
        <f t="shared" ref="D157:D159" si="27">IFERROR(C157/$C$157,"")</f>
        <v/>
      </c>
      <c r="E157" s="1"/>
    </row>
    <row r="158" spans="1:5" ht="9.75" customHeight="1" x14ac:dyDescent="0.25">
      <c r="A158" s="5">
        <v>5321</v>
      </c>
      <c r="B158" s="1" t="s">
        <v>208</v>
      </c>
      <c r="C158" s="12">
        <v>0</v>
      </c>
      <c r="D158" s="10" t="str">
        <f t="shared" si="27"/>
        <v/>
      </c>
      <c r="E158" s="1"/>
    </row>
    <row r="159" spans="1:5" ht="9.75" customHeight="1" x14ac:dyDescent="0.25">
      <c r="A159" s="5">
        <v>5322</v>
      </c>
      <c r="B159" s="1" t="s">
        <v>209</v>
      </c>
      <c r="C159" s="12">
        <v>0</v>
      </c>
      <c r="D159" s="10" t="str">
        <f t="shared" si="27"/>
        <v/>
      </c>
      <c r="E159" s="1"/>
    </row>
    <row r="160" spans="1:5" ht="9.75" customHeight="1" x14ac:dyDescent="0.25">
      <c r="A160" s="15">
        <v>5330</v>
      </c>
      <c r="B160" s="8" t="s">
        <v>118</v>
      </c>
      <c r="C160" s="9">
        <f>SUM(C161:C162)</f>
        <v>0</v>
      </c>
      <c r="D160" s="10" t="str">
        <f t="shared" ref="D160:D162" si="28">IFERROR(C160/$C$160,"")</f>
        <v/>
      </c>
      <c r="E160" s="1"/>
    </row>
    <row r="161" spans="1:5" ht="9.75" customHeight="1" x14ac:dyDescent="0.25">
      <c r="A161" s="5">
        <v>5331</v>
      </c>
      <c r="B161" s="1" t="s">
        <v>210</v>
      </c>
      <c r="C161" s="12">
        <v>0</v>
      </c>
      <c r="D161" s="10" t="str">
        <f t="shared" si="28"/>
        <v/>
      </c>
      <c r="E161" s="1"/>
    </row>
    <row r="162" spans="1:5" ht="9.75" customHeight="1" x14ac:dyDescent="0.25">
      <c r="A162" s="5">
        <v>5332</v>
      </c>
      <c r="B162" s="1" t="s">
        <v>211</v>
      </c>
      <c r="C162" s="12">
        <v>0</v>
      </c>
      <c r="D162" s="10" t="str">
        <f t="shared" si="28"/>
        <v/>
      </c>
      <c r="E162" s="1"/>
    </row>
    <row r="163" spans="1:5" ht="9.75" customHeight="1" x14ac:dyDescent="0.25">
      <c r="A163" s="15">
        <v>5400</v>
      </c>
      <c r="B163" s="8" t="s">
        <v>212</v>
      </c>
      <c r="C163" s="9">
        <f>SUM(C164+C167+C170+C173+C175)</f>
        <v>0</v>
      </c>
      <c r="D163" s="10"/>
      <c r="E163" s="1"/>
    </row>
    <row r="164" spans="1:5" ht="9.75" customHeight="1" x14ac:dyDescent="0.25">
      <c r="A164" s="15">
        <v>5410</v>
      </c>
      <c r="B164" s="8" t="s">
        <v>213</v>
      </c>
      <c r="C164" s="9">
        <f>SUM(C165:C166)</f>
        <v>0</v>
      </c>
      <c r="D164" s="10" t="str">
        <f t="shared" ref="D164:D166" si="29">IFERROR(C164/$C$164,"")</f>
        <v/>
      </c>
      <c r="E164" s="1"/>
    </row>
    <row r="165" spans="1:5" ht="9.75" customHeight="1" x14ac:dyDescent="0.25">
      <c r="A165" s="5">
        <v>5411</v>
      </c>
      <c r="B165" s="1" t="s">
        <v>214</v>
      </c>
      <c r="C165" s="12">
        <v>0</v>
      </c>
      <c r="D165" s="10" t="str">
        <f t="shared" si="29"/>
        <v/>
      </c>
      <c r="E165" s="1"/>
    </row>
    <row r="166" spans="1:5" ht="9.75" customHeight="1" x14ac:dyDescent="0.25">
      <c r="A166" s="5">
        <v>5412</v>
      </c>
      <c r="B166" s="1" t="s">
        <v>215</v>
      </c>
      <c r="C166" s="12">
        <v>0</v>
      </c>
      <c r="D166" s="10" t="str">
        <f t="shared" si="29"/>
        <v/>
      </c>
      <c r="E166" s="1"/>
    </row>
    <row r="167" spans="1:5" ht="9.75" customHeight="1" x14ac:dyDescent="0.25">
      <c r="A167" s="15">
        <v>5420</v>
      </c>
      <c r="B167" s="8" t="s">
        <v>216</v>
      </c>
      <c r="C167" s="9">
        <f>SUM(C168:C169)</f>
        <v>0</v>
      </c>
      <c r="D167" s="10" t="str">
        <f t="shared" ref="D167:D169" si="30">IFERROR(C167/$C$167,"")</f>
        <v/>
      </c>
      <c r="E167" s="1"/>
    </row>
    <row r="168" spans="1:5" ht="9.75" customHeight="1" x14ac:dyDescent="0.25">
      <c r="A168" s="5">
        <v>5421</v>
      </c>
      <c r="B168" s="1" t="s">
        <v>217</v>
      </c>
      <c r="C168" s="12">
        <v>0</v>
      </c>
      <c r="D168" s="10" t="str">
        <f t="shared" si="30"/>
        <v/>
      </c>
      <c r="E168" s="1"/>
    </row>
    <row r="169" spans="1:5" ht="9.75" customHeight="1" x14ac:dyDescent="0.25">
      <c r="A169" s="5">
        <v>5422</v>
      </c>
      <c r="B169" s="1" t="s">
        <v>218</v>
      </c>
      <c r="C169" s="12">
        <v>0</v>
      </c>
      <c r="D169" s="10" t="str">
        <f t="shared" si="30"/>
        <v/>
      </c>
      <c r="E169" s="1"/>
    </row>
    <row r="170" spans="1:5" ht="9.75" customHeight="1" x14ac:dyDescent="0.25">
      <c r="A170" s="15">
        <v>5430</v>
      </c>
      <c r="B170" s="8" t="s">
        <v>219</v>
      </c>
      <c r="C170" s="9">
        <f>SUM(C171:C172)</f>
        <v>0</v>
      </c>
      <c r="D170" s="10" t="str">
        <f t="shared" ref="D170:D172" si="31">IFERROR(C170/$C$170,"")</f>
        <v/>
      </c>
      <c r="E170" s="1"/>
    </row>
    <row r="171" spans="1:5" ht="9.75" customHeight="1" x14ac:dyDescent="0.25">
      <c r="A171" s="5">
        <v>5431</v>
      </c>
      <c r="B171" s="1" t="s">
        <v>220</v>
      </c>
      <c r="C171" s="12">
        <v>0</v>
      </c>
      <c r="D171" s="10" t="str">
        <f t="shared" si="31"/>
        <v/>
      </c>
      <c r="E171" s="1"/>
    </row>
    <row r="172" spans="1:5" ht="9.75" customHeight="1" x14ac:dyDescent="0.25">
      <c r="A172" s="5">
        <v>5432</v>
      </c>
      <c r="B172" s="1" t="s">
        <v>221</v>
      </c>
      <c r="C172" s="12">
        <v>0</v>
      </c>
      <c r="D172" s="10" t="str">
        <f t="shared" si="31"/>
        <v/>
      </c>
      <c r="E172" s="1"/>
    </row>
    <row r="173" spans="1:5" ht="9.75" customHeight="1" x14ac:dyDescent="0.25">
      <c r="A173" s="15">
        <v>5440</v>
      </c>
      <c r="B173" s="8" t="s">
        <v>222</v>
      </c>
      <c r="C173" s="9">
        <f>SUM(C174)</f>
        <v>0</v>
      </c>
      <c r="D173" s="10" t="str">
        <f t="shared" ref="D173:D174" si="32">IFERROR(C173/$C$173,"")</f>
        <v/>
      </c>
      <c r="E173" s="1"/>
    </row>
    <row r="174" spans="1:5" ht="9.75" customHeight="1" x14ac:dyDescent="0.25">
      <c r="A174" s="5">
        <v>5441</v>
      </c>
      <c r="B174" s="1" t="s">
        <v>222</v>
      </c>
      <c r="C174" s="12">
        <v>0</v>
      </c>
      <c r="D174" s="10" t="str">
        <f t="shared" si="32"/>
        <v/>
      </c>
      <c r="E174" s="1"/>
    </row>
    <row r="175" spans="1:5" ht="9.75" customHeight="1" x14ac:dyDescent="0.25">
      <c r="A175" s="15">
        <v>5450</v>
      </c>
      <c r="B175" s="8" t="s">
        <v>223</v>
      </c>
      <c r="C175" s="9">
        <f>SUM(C176:C177)</f>
        <v>0</v>
      </c>
      <c r="D175" s="10" t="str">
        <f t="shared" ref="D175:D177" si="33">IFERROR(C175/$C$175,"")</f>
        <v/>
      </c>
      <c r="E175" s="1"/>
    </row>
    <row r="176" spans="1:5" ht="9.75" customHeight="1" x14ac:dyDescent="0.25">
      <c r="A176" s="5">
        <v>5451</v>
      </c>
      <c r="B176" s="1" t="s">
        <v>224</v>
      </c>
      <c r="C176" s="12">
        <v>0</v>
      </c>
      <c r="D176" s="10" t="str">
        <f t="shared" si="33"/>
        <v/>
      </c>
      <c r="E176" s="1"/>
    </row>
    <row r="177" spans="1:5" ht="9.75" customHeight="1" x14ac:dyDescent="0.25">
      <c r="A177" s="5">
        <v>5452</v>
      </c>
      <c r="B177" s="1" t="s">
        <v>225</v>
      </c>
      <c r="C177" s="12">
        <v>0</v>
      </c>
      <c r="D177" s="10" t="str">
        <f t="shared" si="33"/>
        <v/>
      </c>
      <c r="E177" s="1"/>
    </row>
    <row r="178" spans="1:5" ht="9.75" customHeight="1" x14ac:dyDescent="0.25">
      <c r="A178" s="15">
        <v>5500</v>
      </c>
      <c r="B178" s="8" t="s">
        <v>226</v>
      </c>
      <c r="C178" s="9">
        <f>SUM(C179+C188+C191+C197)</f>
        <v>60155224.409999996</v>
      </c>
      <c r="D178" s="10"/>
      <c r="E178" s="1"/>
    </row>
    <row r="179" spans="1:5" ht="9.75" customHeight="1" x14ac:dyDescent="0.25">
      <c r="A179" s="15">
        <v>5510</v>
      </c>
      <c r="B179" s="8" t="s">
        <v>227</v>
      </c>
      <c r="C179" s="9">
        <f>SUM(C180:C187)</f>
        <v>60155224.409999996</v>
      </c>
      <c r="D179" s="10">
        <f t="shared" ref="D179:D187" si="34">IFERROR(C179/$C$179,"")</f>
        <v>1</v>
      </c>
      <c r="E179" s="1"/>
    </row>
    <row r="180" spans="1:5" ht="9.75" customHeight="1" x14ac:dyDescent="0.25">
      <c r="A180" s="5">
        <v>5511</v>
      </c>
      <c r="B180" s="1" t="s">
        <v>228</v>
      </c>
      <c r="C180" s="12">
        <v>0</v>
      </c>
      <c r="D180" s="10">
        <f t="shared" si="34"/>
        <v>0</v>
      </c>
      <c r="E180" s="1"/>
    </row>
    <row r="181" spans="1:5" ht="9.75" customHeight="1" x14ac:dyDescent="0.25">
      <c r="A181" s="5">
        <v>5512</v>
      </c>
      <c r="B181" s="1" t="s">
        <v>229</v>
      </c>
      <c r="C181" s="12">
        <v>0</v>
      </c>
      <c r="D181" s="10">
        <f t="shared" si="34"/>
        <v>0</v>
      </c>
      <c r="E181" s="1"/>
    </row>
    <row r="182" spans="1:5" s="128" customFormat="1" x14ac:dyDescent="0.25">
      <c r="A182" s="11">
        <v>5513</v>
      </c>
      <c r="B182" s="125" t="s">
        <v>230</v>
      </c>
      <c r="C182" s="126">
        <v>43144556.469999999</v>
      </c>
      <c r="D182" s="127">
        <f t="shared" si="34"/>
        <v>0.71722043917481915</v>
      </c>
      <c r="E182" s="49" t="s">
        <v>530</v>
      </c>
    </row>
    <row r="183" spans="1:5" s="128" customFormat="1" ht="9.75" customHeight="1" x14ac:dyDescent="0.25">
      <c r="A183" s="11">
        <v>5514</v>
      </c>
      <c r="B183" s="125" t="s">
        <v>231</v>
      </c>
      <c r="C183" s="126">
        <v>0</v>
      </c>
      <c r="D183" s="127">
        <f t="shared" si="34"/>
        <v>0</v>
      </c>
      <c r="E183" s="125"/>
    </row>
    <row r="184" spans="1:5" s="128" customFormat="1" x14ac:dyDescent="0.25">
      <c r="A184" s="11">
        <v>5515</v>
      </c>
      <c r="B184" s="125" t="s">
        <v>232</v>
      </c>
      <c r="C184" s="126">
        <v>14512596.66</v>
      </c>
      <c r="D184" s="127">
        <f t="shared" si="34"/>
        <v>0.24125247311998185</v>
      </c>
      <c r="E184" s="50" t="s">
        <v>531</v>
      </c>
    </row>
    <row r="185" spans="1:5" ht="9.75" customHeight="1" x14ac:dyDescent="0.25">
      <c r="A185" s="5">
        <v>5516</v>
      </c>
      <c r="B185" s="1" t="s">
        <v>233</v>
      </c>
      <c r="C185" s="12">
        <v>0</v>
      </c>
      <c r="D185" s="10">
        <f t="shared" si="34"/>
        <v>0</v>
      </c>
      <c r="E185" s="1"/>
    </row>
    <row r="186" spans="1:5" ht="9.75" customHeight="1" x14ac:dyDescent="0.25">
      <c r="A186" s="5">
        <v>5517</v>
      </c>
      <c r="B186" s="1" t="s">
        <v>234</v>
      </c>
      <c r="C186" s="12">
        <v>1082848.72</v>
      </c>
      <c r="D186" s="10">
        <f t="shared" si="34"/>
        <v>1.8000908992037455E-2</v>
      </c>
      <c r="E186" s="1"/>
    </row>
    <row r="187" spans="1:5" ht="9.75" customHeight="1" x14ac:dyDescent="0.25">
      <c r="A187" s="5">
        <v>5518</v>
      </c>
      <c r="B187" s="1" t="s">
        <v>235</v>
      </c>
      <c r="C187" s="12">
        <v>1415222.56</v>
      </c>
      <c r="D187" s="10">
        <f t="shared" si="34"/>
        <v>2.3526178713161584E-2</v>
      </c>
      <c r="E187" s="1"/>
    </row>
    <row r="188" spans="1:5" ht="9.75" customHeight="1" x14ac:dyDescent="0.25">
      <c r="A188" s="15">
        <v>5520</v>
      </c>
      <c r="B188" s="8" t="s">
        <v>236</v>
      </c>
      <c r="C188" s="9">
        <f>SUM(C189:C190)</f>
        <v>0</v>
      </c>
      <c r="D188" s="10" t="str">
        <f t="shared" ref="D188:D190" si="35">IFERROR(C188/$C$188,"")</f>
        <v/>
      </c>
      <c r="E188" s="1"/>
    </row>
    <row r="189" spans="1:5" ht="9.75" customHeight="1" x14ac:dyDescent="0.25">
      <c r="A189" s="5">
        <v>5521</v>
      </c>
      <c r="B189" s="1" t="s">
        <v>237</v>
      </c>
      <c r="C189" s="12">
        <v>0</v>
      </c>
      <c r="D189" s="10" t="str">
        <f t="shared" si="35"/>
        <v/>
      </c>
      <c r="E189" s="1"/>
    </row>
    <row r="190" spans="1:5" ht="9.75" customHeight="1" x14ac:dyDescent="0.25">
      <c r="A190" s="5">
        <v>5522</v>
      </c>
      <c r="B190" s="1" t="s">
        <v>238</v>
      </c>
      <c r="C190" s="12">
        <v>0</v>
      </c>
      <c r="D190" s="10" t="str">
        <f t="shared" si="35"/>
        <v/>
      </c>
      <c r="E190" s="1"/>
    </row>
    <row r="191" spans="1:5" ht="9.75" customHeight="1" x14ac:dyDescent="0.25">
      <c r="A191" s="15">
        <v>5530</v>
      </c>
      <c r="B191" s="8" t="s">
        <v>239</v>
      </c>
      <c r="C191" s="9">
        <f>SUM(C192:C196)</f>
        <v>0</v>
      </c>
      <c r="D191" s="10" t="str">
        <f t="shared" ref="D191:D196" si="36">IFERROR(C191/$C$191,"")</f>
        <v/>
      </c>
      <c r="E191" s="1"/>
    </row>
    <row r="192" spans="1:5" ht="9.75" customHeight="1" x14ac:dyDescent="0.25">
      <c r="A192" s="5">
        <v>5531</v>
      </c>
      <c r="B192" s="1" t="s">
        <v>240</v>
      </c>
      <c r="C192" s="12">
        <v>0</v>
      </c>
      <c r="D192" s="10" t="str">
        <f t="shared" si="36"/>
        <v/>
      </c>
      <c r="E192" s="1"/>
    </row>
    <row r="193" spans="1:5" ht="9.75" customHeight="1" x14ac:dyDescent="0.25">
      <c r="A193" s="5">
        <v>5532</v>
      </c>
      <c r="B193" s="1" t="s">
        <v>241</v>
      </c>
      <c r="C193" s="12">
        <v>0</v>
      </c>
      <c r="D193" s="10" t="str">
        <f t="shared" si="36"/>
        <v/>
      </c>
      <c r="E193" s="1"/>
    </row>
    <row r="194" spans="1:5" ht="9.75" customHeight="1" x14ac:dyDescent="0.25">
      <c r="A194" s="5">
        <v>5533</v>
      </c>
      <c r="B194" s="1" t="s">
        <v>242</v>
      </c>
      <c r="C194" s="12">
        <v>0</v>
      </c>
      <c r="D194" s="10" t="str">
        <f t="shared" si="36"/>
        <v/>
      </c>
      <c r="E194" s="1"/>
    </row>
    <row r="195" spans="1:5" ht="9.75" customHeight="1" x14ac:dyDescent="0.25">
      <c r="A195" s="5">
        <v>5534</v>
      </c>
      <c r="B195" s="1" t="s">
        <v>243</v>
      </c>
      <c r="C195" s="12">
        <v>0</v>
      </c>
      <c r="D195" s="10" t="str">
        <f t="shared" si="36"/>
        <v/>
      </c>
      <c r="E195" s="1"/>
    </row>
    <row r="196" spans="1:5" ht="9.75" customHeight="1" x14ac:dyDescent="0.25">
      <c r="A196" s="5">
        <v>5535</v>
      </c>
      <c r="B196" s="1" t="s">
        <v>244</v>
      </c>
      <c r="C196" s="12">
        <v>0</v>
      </c>
      <c r="D196" s="10" t="str">
        <f t="shared" si="36"/>
        <v/>
      </c>
      <c r="E196" s="1"/>
    </row>
    <row r="197" spans="1:5" ht="9.75" customHeight="1" x14ac:dyDescent="0.25">
      <c r="A197" s="15">
        <v>5590</v>
      </c>
      <c r="B197" s="8" t="s">
        <v>245</v>
      </c>
      <c r="C197" s="9">
        <f>SUM(C198:C206)</f>
        <v>0</v>
      </c>
      <c r="D197" s="10" t="str">
        <f t="shared" ref="D197:D206" si="37">IFERROR(C197/$C$197,"")</f>
        <v/>
      </c>
      <c r="E197" s="1"/>
    </row>
    <row r="198" spans="1:5" ht="9.75" customHeight="1" x14ac:dyDescent="0.25">
      <c r="A198" s="5">
        <v>5591</v>
      </c>
      <c r="B198" s="1" t="s">
        <v>246</v>
      </c>
      <c r="C198" s="12">
        <v>0</v>
      </c>
      <c r="D198" s="10" t="str">
        <f t="shared" si="37"/>
        <v/>
      </c>
      <c r="E198" s="1"/>
    </row>
    <row r="199" spans="1:5" ht="9.75" customHeight="1" x14ac:dyDescent="0.25">
      <c r="A199" s="5">
        <v>5592</v>
      </c>
      <c r="B199" s="1" t="s">
        <v>247</v>
      </c>
      <c r="C199" s="12">
        <v>0</v>
      </c>
      <c r="D199" s="10" t="str">
        <f t="shared" si="37"/>
        <v/>
      </c>
      <c r="E199" s="1"/>
    </row>
    <row r="200" spans="1:5" ht="9.75" customHeight="1" x14ac:dyDescent="0.25">
      <c r="A200" s="5">
        <v>5593</v>
      </c>
      <c r="B200" s="1" t="s">
        <v>248</v>
      </c>
      <c r="C200" s="12">
        <v>0</v>
      </c>
      <c r="D200" s="10" t="str">
        <f t="shared" si="37"/>
        <v/>
      </c>
      <c r="E200" s="1"/>
    </row>
    <row r="201" spans="1:5" ht="9.75" customHeight="1" x14ac:dyDescent="0.25">
      <c r="A201" s="5">
        <v>5594</v>
      </c>
      <c r="B201" s="1" t="s">
        <v>249</v>
      </c>
      <c r="C201" s="12">
        <v>0</v>
      </c>
      <c r="D201" s="10" t="str">
        <f t="shared" si="37"/>
        <v/>
      </c>
      <c r="E201" s="1"/>
    </row>
    <row r="202" spans="1:5" ht="9.75" customHeight="1" x14ac:dyDescent="0.25">
      <c r="A202" s="5">
        <v>5595</v>
      </c>
      <c r="B202" s="1" t="s">
        <v>250</v>
      </c>
      <c r="C202" s="12">
        <v>0</v>
      </c>
      <c r="D202" s="10" t="str">
        <f t="shared" si="37"/>
        <v/>
      </c>
      <c r="E202" s="1"/>
    </row>
    <row r="203" spans="1:5" ht="9.75" customHeight="1" x14ac:dyDescent="0.25">
      <c r="A203" s="5">
        <v>5596</v>
      </c>
      <c r="B203" s="1" t="s">
        <v>142</v>
      </c>
      <c r="C203" s="12">
        <v>0</v>
      </c>
      <c r="D203" s="10" t="str">
        <f t="shared" si="37"/>
        <v/>
      </c>
      <c r="E203" s="1"/>
    </row>
    <row r="204" spans="1:5" ht="9.75" customHeight="1" x14ac:dyDescent="0.25">
      <c r="A204" s="5">
        <v>5597</v>
      </c>
      <c r="B204" s="1" t="s">
        <v>251</v>
      </c>
      <c r="C204" s="12">
        <v>0</v>
      </c>
      <c r="D204" s="10" t="str">
        <f t="shared" si="37"/>
        <v/>
      </c>
      <c r="E204" s="1"/>
    </row>
    <row r="205" spans="1:5" ht="9.75" customHeight="1" x14ac:dyDescent="0.25">
      <c r="A205" s="5">
        <v>5598</v>
      </c>
      <c r="B205" s="1" t="s">
        <v>252</v>
      </c>
      <c r="C205" s="12">
        <v>0</v>
      </c>
      <c r="D205" s="10" t="str">
        <f t="shared" si="37"/>
        <v/>
      </c>
      <c r="E205" s="1"/>
    </row>
    <row r="206" spans="1:5" ht="9.75" customHeight="1" x14ac:dyDescent="0.25">
      <c r="A206" s="5">
        <v>5599</v>
      </c>
      <c r="B206" s="1" t="s">
        <v>253</v>
      </c>
      <c r="C206" s="12">
        <v>0</v>
      </c>
      <c r="D206" s="10" t="str">
        <f t="shared" si="37"/>
        <v/>
      </c>
      <c r="E206" s="1"/>
    </row>
    <row r="207" spans="1:5" ht="9.75" customHeight="1" x14ac:dyDescent="0.25">
      <c r="A207" s="15">
        <v>5600</v>
      </c>
      <c r="B207" s="8" t="s">
        <v>254</v>
      </c>
      <c r="C207" s="9">
        <f>SUM(C208)</f>
        <v>0</v>
      </c>
      <c r="D207" s="10"/>
      <c r="E207" s="1"/>
    </row>
    <row r="208" spans="1:5" ht="9.75" customHeight="1" x14ac:dyDescent="0.25">
      <c r="A208" s="15">
        <v>5610</v>
      </c>
      <c r="B208" s="8" t="s">
        <v>255</v>
      </c>
      <c r="C208" s="9">
        <f>SUM(C209)</f>
        <v>0</v>
      </c>
      <c r="D208" s="10" t="str">
        <f t="shared" ref="D208:D209" si="38">IFERROR(C208/$C$208,"")</f>
        <v/>
      </c>
      <c r="E208" s="1"/>
    </row>
    <row r="209" spans="1:9" ht="9.75" customHeight="1" x14ac:dyDescent="0.25">
      <c r="A209" s="5">
        <v>5611</v>
      </c>
      <c r="B209" s="1" t="s">
        <v>256</v>
      </c>
      <c r="C209" s="12">
        <v>0</v>
      </c>
      <c r="D209" s="10" t="str">
        <f t="shared" si="38"/>
        <v/>
      </c>
      <c r="E209" s="1"/>
    </row>
    <row r="210" spans="1:9" ht="9.75" customHeight="1" x14ac:dyDescent="0.25">
      <c r="A210" s="2"/>
      <c r="B210" s="2"/>
      <c r="C210" s="2"/>
      <c r="D210" s="6"/>
      <c r="E210" s="2"/>
    </row>
    <row r="211" spans="1:9" s="71" customFormat="1" ht="17.100000000000001" customHeight="1" x14ac:dyDescent="0.25">
      <c r="A211" s="133" t="s">
        <v>60</v>
      </c>
      <c r="B211" s="133"/>
      <c r="C211" s="133"/>
      <c r="D211" s="133"/>
      <c r="E211" s="133"/>
      <c r="F211" s="133"/>
      <c r="G211" s="133"/>
      <c r="H211" s="133"/>
      <c r="I211" s="133"/>
    </row>
    <row r="212" spans="1:9" ht="15" customHeight="1" x14ac:dyDescent="0.25"/>
    <row r="213" spans="1:9" ht="15" customHeight="1" x14ac:dyDescent="0.25"/>
    <row r="214" spans="1:9" ht="15" customHeight="1" x14ac:dyDescent="0.25"/>
    <row r="215" spans="1:9" ht="15" customHeight="1" x14ac:dyDescent="0.25"/>
    <row r="216" spans="1:9" ht="15" customHeight="1" x14ac:dyDescent="0.25"/>
    <row r="217" spans="1:9" ht="15" customHeight="1" x14ac:dyDescent="0.25"/>
    <row r="218" spans="1:9" ht="15" customHeight="1" x14ac:dyDescent="0.25"/>
    <row r="219" spans="1:9" ht="15" customHeight="1" x14ac:dyDescent="0.25"/>
    <row r="220" spans="1:9" ht="39" customHeight="1" x14ac:dyDescent="0.25"/>
    <row r="221" spans="1:9" s="71" customFormat="1" ht="92.1" customHeight="1" x14ac:dyDescent="0.2">
      <c r="A221" s="134" t="s">
        <v>549</v>
      </c>
      <c r="B221" s="134"/>
      <c r="C221" s="134"/>
      <c r="D221" s="134"/>
      <c r="E221" s="134"/>
      <c r="F221" s="134"/>
      <c r="G221" s="134"/>
      <c r="H221" s="69" t="s">
        <v>546</v>
      </c>
      <c r="I221" s="70" t="s">
        <v>547</v>
      </c>
    </row>
    <row r="222" spans="1:9" s="71" customFormat="1" ht="11.25" x14ac:dyDescent="0.25">
      <c r="A222" s="72" t="s">
        <v>61</v>
      </c>
      <c r="B222" s="73"/>
      <c r="C222" s="73"/>
      <c r="D222" s="73"/>
      <c r="E222" s="73"/>
      <c r="F222" s="73"/>
      <c r="G222" s="73"/>
      <c r="H222" s="73"/>
      <c r="I222" s="73"/>
    </row>
    <row r="223" spans="1:9" ht="12" customHeight="1" x14ac:dyDescent="0.25">
      <c r="A223" s="2"/>
      <c r="B223" s="2"/>
      <c r="C223" s="2"/>
      <c r="D223" s="2"/>
      <c r="E223" s="2"/>
      <c r="F223" s="2"/>
      <c r="G223" s="2"/>
      <c r="H223" s="2"/>
    </row>
    <row r="224" spans="1:9" s="71" customFormat="1" ht="11.25" x14ac:dyDescent="0.25">
      <c r="A224" s="76" t="s">
        <v>257</v>
      </c>
      <c r="B224" s="77"/>
      <c r="C224" s="77"/>
      <c r="D224" s="77"/>
      <c r="E224" s="77"/>
      <c r="F224" s="77"/>
      <c r="G224" s="77"/>
      <c r="H224" s="78"/>
    </row>
    <row r="225" spans="1:10" s="71" customFormat="1" ht="10.5" customHeight="1" x14ac:dyDescent="0.25">
      <c r="A225" s="79" t="s">
        <v>63</v>
      </c>
      <c r="B225" s="80" t="s">
        <v>64</v>
      </c>
      <c r="C225" s="80" t="s">
        <v>65</v>
      </c>
      <c r="D225" s="80" t="s">
        <v>258</v>
      </c>
      <c r="E225" s="80"/>
      <c r="F225" s="80"/>
      <c r="G225" s="80"/>
      <c r="H225" s="81"/>
    </row>
    <row r="226" spans="1:10" ht="12" customHeight="1" x14ac:dyDescent="0.25">
      <c r="A226" s="3">
        <v>1114</v>
      </c>
      <c r="B226" s="2" t="s">
        <v>259</v>
      </c>
      <c r="C226" s="4">
        <v>102471619.15000001</v>
      </c>
      <c r="D226" s="2" t="s">
        <v>532</v>
      </c>
      <c r="E226" s="2"/>
      <c r="F226" s="2"/>
      <c r="G226" s="2"/>
      <c r="H226" s="2"/>
    </row>
    <row r="227" spans="1:10" ht="9.75" customHeight="1" x14ac:dyDescent="0.25">
      <c r="A227" s="3">
        <v>1115</v>
      </c>
      <c r="B227" s="2" t="s">
        <v>260</v>
      </c>
      <c r="C227" s="4">
        <v>0</v>
      </c>
      <c r="D227" s="2"/>
      <c r="E227" s="2"/>
      <c r="F227" s="2"/>
      <c r="G227" s="2"/>
      <c r="H227" s="2"/>
    </row>
    <row r="228" spans="1:10" ht="9.75" customHeight="1" x14ac:dyDescent="0.25">
      <c r="A228" s="3">
        <v>1121</v>
      </c>
      <c r="B228" s="2" t="s">
        <v>261</v>
      </c>
      <c r="C228" s="4">
        <v>0</v>
      </c>
      <c r="D228" s="2"/>
      <c r="E228" s="2"/>
      <c r="F228" s="2"/>
      <c r="G228" s="2"/>
      <c r="H228" s="2"/>
    </row>
    <row r="229" spans="1:10" ht="9.75" customHeight="1" x14ac:dyDescent="0.25">
      <c r="A229" s="2"/>
      <c r="B229" s="2"/>
      <c r="C229" s="2"/>
      <c r="D229" s="2"/>
      <c r="E229" s="2"/>
      <c r="F229" s="2"/>
      <c r="G229" s="2"/>
      <c r="H229" s="2"/>
    </row>
    <row r="230" spans="1:10" s="71" customFormat="1" ht="11.25" x14ac:dyDescent="0.25">
      <c r="A230" s="76" t="s">
        <v>262</v>
      </c>
      <c r="B230" s="77"/>
      <c r="C230" s="77"/>
      <c r="D230" s="77"/>
      <c r="E230" s="77"/>
      <c r="F230" s="77"/>
      <c r="G230" s="77"/>
      <c r="H230" s="78"/>
    </row>
    <row r="231" spans="1:10" s="83" customFormat="1" ht="22.5" x14ac:dyDescent="0.25">
      <c r="A231" s="79" t="s">
        <v>63</v>
      </c>
      <c r="B231" s="80" t="s">
        <v>64</v>
      </c>
      <c r="C231" s="80" t="s">
        <v>65</v>
      </c>
      <c r="D231" s="80">
        <v>2024</v>
      </c>
      <c r="E231" s="80">
        <v>2023</v>
      </c>
      <c r="F231" s="80">
        <v>2022</v>
      </c>
      <c r="G231" s="80">
        <v>2021</v>
      </c>
      <c r="H231" s="82" t="s">
        <v>263</v>
      </c>
    </row>
    <row r="232" spans="1:10" ht="9.75" customHeight="1" x14ac:dyDescent="0.25">
      <c r="A232" s="3">
        <v>1122</v>
      </c>
      <c r="B232" s="2" t="s">
        <v>264</v>
      </c>
      <c r="C232" s="4">
        <v>12213.87</v>
      </c>
      <c r="D232" s="4">
        <v>11723.86</v>
      </c>
      <c r="E232" s="4">
        <v>8756.32</v>
      </c>
      <c r="F232" s="4">
        <v>22879.69</v>
      </c>
      <c r="G232" s="4">
        <v>16697.060000000001</v>
      </c>
      <c r="H232" s="51" t="s">
        <v>533</v>
      </c>
    </row>
    <row r="233" spans="1:10" ht="9.75" customHeight="1" x14ac:dyDescent="0.25">
      <c r="A233" s="3">
        <v>1124</v>
      </c>
      <c r="B233" s="2" t="s">
        <v>265</v>
      </c>
      <c r="C233" s="4">
        <v>0</v>
      </c>
      <c r="D233" s="4">
        <v>0</v>
      </c>
      <c r="E233" s="4">
        <v>0</v>
      </c>
      <c r="F233" s="4">
        <v>0</v>
      </c>
      <c r="G233" s="4">
        <v>29249.98</v>
      </c>
      <c r="H233" s="51" t="s">
        <v>533</v>
      </c>
    </row>
    <row r="234" spans="1:10" ht="15" customHeight="1" x14ac:dyDescent="0.25"/>
    <row r="235" spans="1:10" s="71" customFormat="1" ht="11.25" x14ac:dyDescent="0.25">
      <c r="A235" s="76" t="s">
        <v>266</v>
      </c>
      <c r="B235" s="77"/>
      <c r="C235" s="77"/>
      <c r="D235" s="77"/>
      <c r="E235" s="77"/>
      <c r="F235" s="77"/>
      <c r="G235" s="77"/>
      <c r="H235" s="78"/>
    </row>
    <row r="236" spans="1:10" s="71" customFormat="1" ht="11.25" x14ac:dyDescent="0.25">
      <c r="A236" s="79" t="s">
        <v>63</v>
      </c>
      <c r="B236" s="80" t="s">
        <v>64</v>
      </c>
      <c r="C236" s="80" t="s">
        <v>65</v>
      </c>
      <c r="D236" s="80" t="s">
        <v>267</v>
      </c>
      <c r="E236" s="80" t="s">
        <v>268</v>
      </c>
      <c r="F236" s="80" t="s">
        <v>269</v>
      </c>
      <c r="G236" s="80" t="s">
        <v>270</v>
      </c>
      <c r="H236" s="81" t="s">
        <v>271</v>
      </c>
    </row>
    <row r="237" spans="1:10" ht="9.75" customHeight="1" x14ac:dyDescent="0.25">
      <c r="A237" s="3">
        <v>1123</v>
      </c>
      <c r="B237" s="2" t="s">
        <v>272</v>
      </c>
      <c r="C237" s="4">
        <f>SUM(D237:G237)</f>
        <v>836151.43</v>
      </c>
      <c r="D237" s="4">
        <v>836151.43</v>
      </c>
      <c r="E237" s="4">
        <v>0</v>
      </c>
      <c r="F237" s="4">
        <v>0</v>
      </c>
      <c r="G237" s="4">
        <v>0</v>
      </c>
      <c r="H237" s="2" t="s">
        <v>533</v>
      </c>
      <c r="J237" s="54"/>
    </row>
    <row r="238" spans="1:10" ht="9.75" customHeight="1" x14ac:dyDescent="0.25">
      <c r="A238" s="3">
        <v>1125</v>
      </c>
      <c r="B238" s="2" t="s">
        <v>273</v>
      </c>
      <c r="C238" s="4">
        <f t="shared" ref="C238:C245" si="39">SUM(D238:G238)</f>
        <v>9398.5499999999993</v>
      </c>
      <c r="D238" s="4">
        <v>9398.5499999999993</v>
      </c>
      <c r="E238" s="4">
        <v>0</v>
      </c>
      <c r="F238" s="4">
        <v>0</v>
      </c>
      <c r="G238" s="4">
        <v>0</v>
      </c>
      <c r="H238" s="2" t="s">
        <v>533</v>
      </c>
    </row>
    <row r="239" spans="1:10" ht="9.75" customHeight="1" x14ac:dyDescent="0.25">
      <c r="A239" s="5">
        <v>1126</v>
      </c>
      <c r="B239" s="1" t="s">
        <v>274</v>
      </c>
      <c r="C239" s="4">
        <f t="shared" si="39"/>
        <v>0</v>
      </c>
      <c r="D239" s="4">
        <v>0</v>
      </c>
      <c r="E239" s="4">
        <v>0</v>
      </c>
      <c r="F239" s="4">
        <v>0</v>
      </c>
      <c r="G239" s="4">
        <v>0</v>
      </c>
      <c r="H239" s="2"/>
    </row>
    <row r="240" spans="1:10" ht="9.75" customHeight="1" x14ac:dyDescent="0.25">
      <c r="A240" s="5">
        <v>1129</v>
      </c>
      <c r="B240" s="1" t="s">
        <v>275</v>
      </c>
      <c r="C240" s="4">
        <f t="shared" si="39"/>
        <v>0</v>
      </c>
      <c r="D240" s="4">
        <v>0</v>
      </c>
      <c r="E240" s="4">
        <v>0</v>
      </c>
      <c r="F240" s="4">
        <v>0</v>
      </c>
      <c r="G240" s="4">
        <v>0</v>
      </c>
      <c r="H240" s="2"/>
    </row>
    <row r="241" spans="1:8" ht="9.75" customHeight="1" x14ac:dyDescent="0.25">
      <c r="A241" s="3">
        <v>1131</v>
      </c>
      <c r="B241" s="2" t="s">
        <v>276</v>
      </c>
      <c r="C241" s="4">
        <f t="shared" si="39"/>
        <v>340248.1</v>
      </c>
      <c r="D241" s="4">
        <v>340248.1</v>
      </c>
      <c r="E241" s="4">
        <v>0</v>
      </c>
      <c r="F241" s="4">
        <v>0</v>
      </c>
      <c r="G241" s="4">
        <v>0</v>
      </c>
      <c r="H241" s="2" t="s">
        <v>533</v>
      </c>
    </row>
    <row r="242" spans="1:8" ht="9.75" customHeight="1" x14ac:dyDescent="0.25">
      <c r="A242" s="3">
        <v>1132</v>
      </c>
      <c r="B242" s="2" t="s">
        <v>277</v>
      </c>
      <c r="C242" s="4">
        <f t="shared" si="39"/>
        <v>0</v>
      </c>
      <c r="D242" s="4">
        <v>0</v>
      </c>
      <c r="E242" s="4">
        <v>0</v>
      </c>
      <c r="F242" s="4">
        <v>0</v>
      </c>
      <c r="G242" s="4">
        <v>0</v>
      </c>
      <c r="H242" s="2"/>
    </row>
    <row r="243" spans="1:8" ht="9.75" customHeight="1" x14ac:dyDescent="0.25">
      <c r="A243" s="3">
        <v>1133</v>
      </c>
      <c r="B243" s="2" t="s">
        <v>278</v>
      </c>
      <c r="C243" s="4">
        <f t="shared" si="39"/>
        <v>0</v>
      </c>
      <c r="D243" s="4">
        <v>0</v>
      </c>
      <c r="E243" s="4">
        <v>0</v>
      </c>
      <c r="F243" s="4">
        <v>0</v>
      </c>
      <c r="G243" s="4">
        <v>0</v>
      </c>
      <c r="H243" s="2"/>
    </row>
    <row r="244" spans="1:8" ht="9.75" customHeight="1" x14ac:dyDescent="0.25">
      <c r="A244" s="3">
        <v>1134</v>
      </c>
      <c r="B244" s="2" t="s">
        <v>279</v>
      </c>
      <c r="C244" s="4">
        <f t="shared" si="39"/>
        <v>1838371.1</v>
      </c>
      <c r="D244" s="4">
        <v>1838371.1</v>
      </c>
      <c r="E244" s="4">
        <v>0</v>
      </c>
      <c r="F244" s="4">
        <v>0</v>
      </c>
      <c r="G244" s="4">
        <v>0</v>
      </c>
      <c r="H244" s="2" t="s">
        <v>533</v>
      </c>
    </row>
    <row r="245" spans="1:8" ht="9.75" customHeight="1" x14ac:dyDescent="0.25">
      <c r="A245" s="3">
        <v>1139</v>
      </c>
      <c r="B245" s="2" t="s">
        <v>280</v>
      </c>
      <c r="C245" s="4">
        <f t="shared" si="39"/>
        <v>0</v>
      </c>
      <c r="D245" s="4">
        <v>0</v>
      </c>
      <c r="E245" s="4">
        <v>0</v>
      </c>
      <c r="F245" s="4">
        <v>0</v>
      </c>
      <c r="G245" s="4">
        <v>0</v>
      </c>
      <c r="H245" s="2"/>
    </row>
    <row r="246" spans="1:8" ht="9.75" customHeight="1" x14ac:dyDescent="0.25">
      <c r="A246" s="2"/>
      <c r="B246" s="2"/>
      <c r="C246" s="2"/>
      <c r="D246" s="2"/>
      <c r="E246" s="2"/>
      <c r="F246" s="2"/>
      <c r="G246" s="2"/>
      <c r="H246" s="2"/>
    </row>
    <row r="247" spans="1:8" s="71" customFormat="1" ht="11.25" x14ac:dyDescent="0.25">
      <c r="A247" s="76" t="s">
        <v>281</v>
      </c>
      <c r="B247" s="77"/>
      <c r="C247" s="77"/>
      <c r="D247" s="77"/>
      <c r="E247" s="77"/>
      <c r="F247" s="77"/>
      <c r="G247" s="77"/>
      <c r="H247" s="78"/>
    </row>
    <row r="248" spans="1:8" s="71" customFormat="1" ht="31.5" customHeight="1" x14ac:dyDescent="0.25">
      <c r="A248" s="84" t="s">
        <v>63</v>
      </c>
      <c r="B248" s="85" t="s">
        <v>64</v>
      </c>
      <c r="C248" s="85" t="s">
        <v>65</v>
      </c>
      <c r="D248" s="85" t="s">
        <v>282</v>
      </c>
      <c r="E248" s="85" t="s">
        <v>283</v>
      </c>
      <c r="F248" s="85" t="s">
        <v>284</v>
      </c>
      <c r="G248" s="85"/>
      <c r="H248" s="82"/>
    </row>
    <row r="249" spans="1:8" ht="9.75" customHeight="1" x14ac:dyDescent="0.25">
      <c r="A249" s="16">
        <v>1140</v>
      </c>
      <c r="B249" s="19" t="s">
        <v>285</v>
      </c>
      <c r="C249" s="18">
        <v>0</v>
      </c>
      <c r="D249" s="2" t="s">
        <v>534</v>
      </c>
      <c r="E249" s="2"/>
      <c r="F249" s="2"/>
      <c r="G249" s="2"/>
      <c r="H249" s="2"/>
    </row>
    <row r="250" spans="1:8" ht="9.75" customHeight="1" x14ac:dyDescent="0.25">
      <c r="A250" s="3">
        <v>1141</v>
      </c>
      <c r="B250" s="2" t="s">
        <v>286</v>
      </c>
      <c r="C250" s="4">
        <v>0</v>
      </c>
      <c r="D250" s="2"/>
      <c r="E250" s="2"/>
      <c r="F250" s="2"/>
    </row>
    <row r="251" spans="1:8" ht="9.75" customHeight="1" x14ac:dyDescent="0.25">
      <c r="A251" s="3">
        <v>1142</v>
      </c>
      <c r="B251" s="2" t="s">
        <v>287</v>
      </c>
      <c r="C251" s="4">
        <v>0</v>
      </c>
      <c r="D251" s="2"/>
      <c r="E251" s="2"/>
      <c r="F251" s="2"/>
    </row>
    <row r="252" spans="1:8" ht="9.75" customHeight="1" x14ac:dyDescent="0.25">
      <c r="A252" s="3">
        <v>1143</v>
      </c>
      <c r="B252" s="2" t="s">
        <v>288</v>
      </c>
      <c r="C252" s="4">
        <v>0</v>
      </c>
      <c r="D252" s="2"/>
      <c r="E252" s="2"/>
      <c r="F252" s="2"/>
    </row>
    <row r="253" spans="1:8" ht="9.75" customHeight="1" x14ac:dyDescent="0.25">
      <c r="A253" s="3">
        <v>1144</v>
      </c>
      <c r="B253" s="2" t="s">
        <v>289</v>
      </c>
      <c r="C253" s="4">
        <v>0</v>
      </c>
      <c r="D253" s="2"/>
      <c r="E253" s="2"/>
      <c r="F253" s="2"/>
    </row>
    <row r="254" spans="1:8" ht="9.75" customHeight="1" x14ac:dyDescent="0.25">
      <c r="A254" s="3">
        <v>1145</v>
      </c>
      <c r="B254" s="2" t="s">
        <v>290</v>
      </c>
      <c r="C254" s="4">
        <v>0</v>
      </c>
      <c r="D254" s="2"/>
      <c r="E254" s="2"/>
      <c r="F254" s="2"/>
    </row>
    <row r="255" spans="1:8" ht="9.75" customHeight="1" x14ac:dyDescent="0.25">
      <c r="A255" s="2"/>
      <c r="B255" s="2"/>
      <c r="C255" s="2"/>
      <c r="D255" s="2"/>
      <c r="E255" s="2"/>
      <c r="F255" s="2"/>
    </row>
    <row r="256" spans="1:8" s="71" customFormat="1" ht="11.25" x14ac:dyDescent="0.25">
      <c r="A256" s="76" t="s">
        <v>291</v>
      </c>
      <c r="B256" s="77"/>
      <c r="C256" s="77"/>
      <c r="D256" s="77"/>
      <c r="E256" s="77"/>
      <c r="F256" s="77"/>
      <c r="G256" s="77"/>
      <c r="H256" s="78"/>
    </row>
    <row r="257" spans="1:10" s="83" customFormat="1" ht="11.25" x14ac:dyDescent="0.25">
      <c r="A257" s="79" t="s">
        <v>63</v>
      </c>
      <c r="B257" s="80" t="s">
        <v>64</v>
      </c>
      <c r="C257" s="80" t="s">
        <v>65</v>
      </c>
      <c r="D257" s="80" t="s">
        <v>283</v>
      </c>
      <c r="E257" s="85" t="s">
        <v>292</v>
      </c>
      <c r="F257" s="138" t="s">
        <v>284</v>
      </c>
      <c r="G257" s="138"/>
      <c r="H257" s="139"/>
    </row>
    <row r="258" spans="1:10" ht="9.75" customHeight="1" x14ac:dyDescent="0.25">
      <c r="A258" s="16">
        <v>1150</v>
      </c>
      <c r="B258" s="19" t="s">
        <v>293</v>
      </c>
      <c r="C258" s="18">
        <f>SUM(C259)</f>
        <v>1974735.82</v>
      </c>
      <c r="D258" s="2"/>
      <c r="E258" s="2"/>
      <c r="F258" s="2"/>
    </row>
    <row r="259" spans="1:10" ht="9.75" customHeight="1" x14ac:dyDescent="0.25">
      <c r="A259" s="3">
        <v>1151</v>
      </c>
      <c r="B259" s="2" t="s">
        <v>294</v>
      </c>
      <c r="C259" s="4">
        <v>1974735.82</v>
      </c>
      <c r="D259" s="51" t="s">
        <v>535</v>
      </c>
      <c r="E259" s="2"/>
      <c r="F259" s="2"/>
    </row>
    <row r="260" spans="1:10" ht="9.75" customHeight="1" x14ac:dyDescent="0.25">
      <c r="A260" s="2"/>
      <c r="B260" s="2"/>
      <c r="C260" s="2"/>
      <c r="D260" s="2"/>
      <c r="E260" s="2"/>
      <c r="F260" s="2"/>
    </row>
    <row r="261" spans="1:10" s="71" customFormat="1" ht="11.25" x14ac:dyDescent="0.25">
      <c r="A261" s="76" t="s">
        <v>295</v>
      </c>
      <c r="B261" s="77"/>
      <c r="C261" s="77"/>
      <c r="D261" s="77"/>
      <c r="E261" s="77"/>
      <c r="F261" s="77"/>
      <c r="G261" s="77"/>
      <c r="H261" s="78"/>
    </row>
    <row r="262" spans="1:10" s="71" customFormat="1" ht="11.25" x14ac:dyDescent="0.25">
      <c r="A262" s="79" t="s">
        <v>63</v>
      </c>
      <c r="B262" s="80" t="s">
        <v>64</v>
      </c>
      <c r="C262" s="80" t="s">
        <v>65</v>
      </c>
      <c r="D262" s="80" t="s">
        <v>258</v>
      </c>
      <c r="E262" s="80" t="s">
        <v>271</v>
      </c>
      <c r="F262" s="80"/>
      <c r="G262" s="80"/>
      <c r="H262" s="81"/>
    </row>
    <row r="263" spans="1:10" ht="9.75" customHeight="1" x14ac:dyDescent="0.25">
      <c r="A263" s="3">
        <v>1213</v>
      </c>
      <c r="B263" s="2" t="s">
        <v>296</v>
      </c>
      <c r="C263" s="4">
        <v>0</v>
      </c>
      <c r="D263" s="51" t="s">
        <v>534</v>
      </c>
      <c r="E263" s="2"/>
      <c r="F263" s="2"/>
    </row>
    <row r="264" spans="1:10" ht="9.75" customHeight="1" x14ac:dyDescent="0.25">
      <c r="A264" s="2"/>
      <c r="B264" s="2"/>
      <c r="C264" s="2"/>
      <c r="D264" s="2"/>
      <c r="E264" s="2"/>
      <c r="F264" s="2"/>
    </row>
    <row r="265" spans="1:10" s="71" customFormat="1" ht="11.25" x14ac:dyDescent="0.25">
      <c r="A265" s="76" t="s">
        <v>297</v>
      </c>
      <c r="B265" s="77"/>
      <c r="C265" s="77"/>
      <c r="D265" s="77"/>
      <c r="E265" s="77"/>
      <c r="F265" s="77"/>
      <c r="G265" s="77"/>
      <c r="H265" s="78"/>
    </row>
    <row r="266" spans="1:10" s="71" customFormat="1" ht="11.25" x14ac:dyDescent="0.25">
      <c r="A266" s="79" t="s">
        <v>63</v>
      </c>
      <c r="B266" s="80" t="s">
        <v>64</v>
      </c>
      <c r="C266" s="80" t="s">
        <v>65</v>
      </c>
      <c r="D266" s="80"/>
      <c r="E266" s="80"/>
      <c r="F266" s="80"/>
      <c r="G266" s="80"/>
      <c r="H266" s="81"/>
    </row>
    <row r="267" spans="1:10" x14ac:dyDescent="0.25">
      <c r="A267" s="3">
        <v>1211</v>
      </c>
      <c r="B267" s="2" t="s">
        <v>298</v>
      </c>
      <c r="C267" s="4">
        <v>0</v>
      </c>
      <c r="D267" s="51" t="s">
        <v>534</v>
      </c>
      <c r="E267" s="2"/>
      <c r="F267" s="2"/>
      <c r="G267" s="2"/>
      <c r="H267" s="2"/>
      <c r="I267" s="2"/>
      <c r="J267" s="2"/>
    </row>
    <row r="268" spans="1:10" x14ac:dyDescent="0.25">
      <c r="A268" s="3">
        <v>1212</v>
      </c>
      <c r="B268" s="2" t="s">
        <v>299</v>
      </c>
      <c r="C268" s="4">
        <v>0</v>
      </c>
      <c r="D268" s="51" t="s">
        <v>534</v>
      </c>
      <c r="E268" s="2"/>
      <c r="F268" s="2"/>
      <c r="G268" s="2"/>
      <c r="H268" s="2"/>
      <c r="I268" s="2"/>
      <c r="J268" s="2"/>
    </row>
    <row r="269" spans="1:10" x14ac:dyDescent="0.25">
      <c r="A269" s="3">
        <v>1214</v>
      </c>
      <c r="B269" s="2" t="s">
        <v>300</v>
      </c>
      <c r="C269" s="4">
        <v>0</v>
      </c>
      <c r="D269" s="51" t="s">
        <v>534</v>
      </c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s="71" customFormat="1" ht="12.75" customHeight="1" x14ac:dyDescent="0.25">
      <c r="A271" s="76" t="s">
        <v>301</v>
      </c>
      <c r="B271" s="77"/>
      <c r="C271" s="77"/>
      <c r="D271" s="77"/>
      <c r="E271" s="77"/>
      <c r="F271" s="77"/>
      <c r="G271" s="77"/>
      <c r="H271" s="77"/>
      <c r="I271" s="77"/>
    </row>
    <row r="272" spans="1:10" s="71" customFormat="1" ht="11.25" x14ac:dyDescent="0.25">
      <c r="A272" s="79" t="s">
        <v>63</v>
      </c>
      <c r="B272" s="80" t="s">
        <v>64</v>
      </c>
      <c r="C272" s="80" t="s">
        <v>65</v>
      </c>
      <c r="D272" s="80" t="s">
        <v>302</v>
      </c>
      <c r="E272" s="80" t="s">
        <v>303</v>
      </c>
      <c r="F272" s="80" t="s">
        <v>304</v>
      </c>
      <c r="G272" s="80" t="s">
        <v>305</v>
      </c>
      <c r="H272" s="80" t="s">
        <v>306</v>
      </c>
      <c r="I272" s="80" t="s">
        <v>307</v>
      </c>
    </row>
    <row r="273" spans="1:10" x14ac:dyDescent="0.25">
      <c r="A273" s="16">
        <v>1230</v>
      </c>
      <c r="B273" s="19" t="s">
        <v>308</v>
      </c>
      <c r="C273" s="18">
        <f>SUM(C274:C280)</f>
        <v>836819694.88999987</v>
      </c>
      <c r="D273" s="18">
        <f t="shared" ref="D273:E273" si="40">SUM(D274:D280)</f>
        <v>43144556.469999999</v>
      </c>
      <c r="E273" s="18">
        <f t="shared" si="40"/>
        <v>-314369470.06</v>
      </c>
      <c r="F273" s="2"/>
      <c r="G273" s="2"/>
      <c r="H273" s="2"/>
      <c r="I273" s="2"/>
      <c r="J273" s="2"/>
    </row>
    <row r="274" spans="1:10" x14ac:dyDescent="0.25">
      <c r="A274" s="3">
        <v>1231</v>
      </c>
      <c r="B274" s="2" t="s">
        <v>309</v>
      </c>
      <c r="C274" s="4">
        <v>9964083.4000000004</v>
      </c>
      <c r="D274" s="115"/>
      <c r="E274" s="115"/>
      <c r="F274" s="51" t="s">
        <v>540</v>
      </c>
      <c r="G274" s="51" t="s">
        <v>540</v>
      </c>
      <c r="H274" s="51"/>
      <c r="I274" s="2"/>
      <c r="J274" s="2"/>
    </row>
    <row r="275" spans="1:10" x14ac:dyDescent="0.25">
      <c r="A275" s="3">
        <v>1232</v>
      </c>
      <c r="B275" s="2" t="s">
        <v>310</v>
      </c>
      <c r="C275" s="4">
        <v>0</v>
      </c>
      <c r="D275" s="4">
        <v>0</v>
      </c>
      <c r="E275" s="4">
        <v>0</v>
      </c>
      <c r="F275" s="51"/>
      <c r="G275" s="51"/>
      <c r="H275" s="51"/>
      <c r="I275" s="2"/>
      <c r="J275" s="2"/>
    </row>
    <row r="276" spans="1:10" x14ac:dyDescent="0.25">
      <c r="A276" s="3">
        <v>1233</v>
      </c>
      <c r="B276" s="2" t="s">
        <v>311</v>
      </c>
      <c r="C276" s="4">
        <v>819686597.67999995</v>
      </c>
      <c r="D276" s="4">
        <v>43144556.469999999</v>
      </c>
      <c r="E276" s="4">
        <v>-314369470.06</v>
      </c>
      <c r="F276" s="51" t="s">
        <v>541</v>
      </c>
      <c r="G276" s="56">
        <v>3.3000000000000002E-2</v>
      </c>
      <c r="H276" s="51" t="s">
        <v>542</v>
      </c>
      <c r="I276" s="2" t="s">
        <v>543</v>
      </c>
      <c r="J276" s="2"/>
    </row>
    <row r="277" spans="1:10" x14ac:dyDescent="0.25">
      <c r="A277" s="3">
        <v>1234</v>
      </c>
      <c r="B277" s="2" t="s">
        <v>312</v>
      </c>
      <c r="C277" s="4">
        <v>0</v>
      </c>
      <c r="D277" s="4">
        <v>0</v>
      </c>
      <c r="E277" s="4">
        <v>0</v>
      </c>
      <c r="F277" s="51"/>
      <c r="G277" s="51"/>
      <c r="H277" s="51"/>
      <c r="I277" s="2"/>
      <c r="J277" s="2"/>
    </row>
    <row r="278" spans="1:10" x14ac:dyDescent="0.25">
      <c r="A278" s="3">
        <v>1235</v>
      </c>
      <c r="B278" s="2" t="s">
        <v>313</v>
      </c>
      <c r="C278" s="4">
        <v>0</v>
      </c>
      <c r="D278" s="4">
        <v>0</v>
      </c>
      <c r="E278" s="4">
        <v>0</v>
      </c>
      <c r="F278" s="51"/>
      <c r="G278" s="51"/>
      <c r="H278" s="51"/>
      <c r="I278" s="2"/>
      <c r="J278" s="2"/>
    </row>
    <row r="279" spans="1:10" x14ac:dyDescent="0.25">
      <c r="A279" s="3">
        <v>1236</v>
      </c>
      <c r="B279" s="2" t="s">
        <v>314</v>
      </c>
      <c r="C279" s="4">
        <v>7169013.8099999996</v>
      </c>
      <c r="D279" s="4">
        <v>0</v>
      </c>
      <c r="E279" s="4">
        <v>0</v>
      </c>
      <c r="F279" s="51"/>
      <c r="G279" s="51"/>
      <c r="H279" s="51"/>
      <c r="I279" s="2"/>
      <c r="J279" s="2"/>
    </row>
    <row r="280" spans="1:10" x14ac:dyDescent="0.25">
      <c r="A280" s="3">
        <v>1239</v>
      </c>
      <c r="B280" s="2" t="s">
        <v>315</v>
      </c>
      <c r="C280" s="4">
        <v>0</v>
      </c>
      <c r="D280" s="4">
        <v>0</v>
      </c>
      <c r="E280" s="4">
        <v>0</v>
      </c>
      <c r="F280" s="51"/>
      <c r="G280" s="51"/>
      <c r="H280" s="51"/>
      <c r="I280" s="2"/>
      <c r="J280" s="2"/>
    </row>
    <row r="281" spans="1:10" x14ac:dyDescent="0.25">
      <c r="A281" s="16">
        <v>1240</v>
      </c>
      <c r="B281" s="19" t="s">
        <v>316</v>
      </c>
      <c r="C281" s="18">
        <f>SUM(C282:C289)</f>
        <v>169930311.41</v>
      </c>
      <c r="D281" s="18">
        <f t="shared" ref="D281:E281" si="41">SUM(D282:D289)</f>
        <v>14512596.660000002</v>
      </c>
      <c r="E281" s="18">
        <f t="shared" si="41"/>
        <v>-106306905.04000001</v>
      </c>
      <c r="F281" s="51"/>
      <c r="G281" s="51"/>
      <c r="H281" s="51"/>
      <c r="I281" s="2"/>
      <c r="J281" s="2"/>
    </row>
    <row r="282" spans="1:10" x14ac:dyDescent="0.25">
      <c r="A282" s="3">
        <v>1241</v>
      </c>
      <c r="B282" s="2" t="s">
        <v>317</v>
      </c>
      <c r="C282" s="4">
        <v>96029029.659999996</v>
      </c>
      <c r="D282" s="4">
        <v>9446887</v>
      </c>
      <c r="E282" s="4">
        <v>-82864437.310000002</v>
      </c>
      <c r="F282" s="51" t="s">
        <v>541</v>
      </c>
      <c r="G282" s="56">
        <v>0.1</v>
      </c>
      <c r="H282" s="51" t="s">
        <v>542</v>
      </c>
      <c r="I282" s="2" t="s">
        <v>543</v>
      </c>
      <c r="J282" s="2"/>
    </row>
    <row r="283" spans="1:10" x14ac:dyDescent="0.25">
      <c r="A283" s="3">
        <v>1242</v>
      </c>
      <c r="B283" s="2" t="s">
        <v>318</v>
      </c>
      <c r="C283" s="4">
        <v>5377097.2000000002</v>
      </c>
      <c r="D283" s="4">
        <v>548480.71000000008</v>
      </c>
      <c r="E283" s="4">
        <v>-2506796.7000000002</v>
      </c>
      <c r="F283" s="51" t="s">
        <v>541</v>
      </c>
      <c r="G283" s="56">
        <v>0.2</v>
      </c>
      <c r="H283" s="51" t="s">
        <v>542</v>
      </c>
      <c r="I283" s="2" t="s">
        <v>543</v>
      </c>
      <c r="J283" s="2"/>
    </row>
    <row r="284" spans="1:10" x14ac:dyDescent="0.25">
      <c r="A284" s="3">
        <v>1243</v>
      </c>
      <c r="B284" s="2" t="s">
        <v>319</v>
      </c>
      <c r="C284" s="4">
        <v>832029.02</v>
      </c>
      <c r="D284" s="4">
        <v>145877.92000000001</v>
      </c>
      <c r="E284" s="4">
        <v>-763615.89</v>
      </c>
      <c r="F284" s="51" t="s">
        <v>541</v>
      </c>
      <c r="G284" s="56">
        <v>0.2</v>
      </c>
      <c r="H284" s="51" t="s">
        <v>542</v>
      </c>
      <c r="I284" s="2" t="s">
        <v>543</v>
      </c>
      <c r="J284" s="2"/>
    </row>
    <row r="285" spans="1:10" x14ac:dyDescent="0.25">
      <c r="A285" s="3">
        <v>1244</v>
      </c>
      <c r="B285" s="2" t="s">
        <v>320</v>
      </c>
      <c r="C285" s="4">
        <v>53833058</v>
      </c>
      <c r="D285" s="4">
        <v>3316563.66</v>
      </c>
      <c r="E285" s="4">
        <v>-12078319.130000001</v>
      </c>
      <c r="F285" s="51" t="s">
        <v>541</v>
      </c>
      <c r="G285" s="56">
        <v>0.2</v>
      </c>
      <c r="H285" s="51" t="s">
        <v>542</v>
      </c>
      <c r="I285" s="2" t="s">
        <v>543</v>
      </c>
      <c r="J285" s="2"/>
    </row>
    <row r="286" spans="1:10" x14ac:dyDescent="0.25">
      <c r="A286" s="3">
        <v>1245</v>
      </c>
      <c r="B286" s="2" t="s">
        <v>321</v>
      </c>
      <c r="C286" s="4">
        <v>0</v>
      </c>
      <c r="D286" s="4">
        <v>0</v>
      </c>
      <c r="E286" s="4">
        <v>0</v>
      </c>
      <c r="F286" s="51"/>
      <c r="G286" s="56"/>
      <c r="H286" s="51"/>
      <c r="I286" s="2"/>
      <c r="J286" s="2"/>
    </row>
    <row r="287" spans="1:10" x14ac:dyDescent="0.25">
      <c r="A287" s="3">
        <v>1246</v>
      </c>
      <c r="B287" s="2" t="s">
        <v>322</v>
      </c>
      <c r="C287" s="4">
        <v>13644041.93</v>
      </c>
      <c r="D287" s="4">
        <v>1052633.06</v>
      </c>
      <c r="E287" s="4">
        <v>-8070750.0300000012</v>
      </c>
      <c r="F287" s="51" t="s">
        <v>541</v>
      </c>
      <c r="G287" s="56">
        <v>0.1</v>
      </c>
      <c r="H287" s="51" t="s">
        <v>542</v>
      </c>
      <c r="I287" s="2" t="s">
        <v>543</v>
      </c>
      <c r="J287" s="2"/>
    </row>
    <row r="288" spans="1:10" x14ac:dyDescent="0.25">
      <c r="A288" s="3">
        <v>1247</v>
      </c>
      <c r="B288" s="2" t="s">
        <v>323</v>
      </c>
      <c r="C288" s="4">
        <v>215055.6</v>
      </c>
      <c r="D288" s="4">
        <v>2154.31</v>
      </c>
      <c r="E288" s="4">
        <v>-22985.98</v>
      </c>
      <c r="F288" s="51" t="s">
        <v>544</v>
      </c>
      <c r="G288" s="56">
        <v>0.1</v>
      </c>
      <c r="H288" s="51" t="s">
        <v>542</v>
      </c>
      <c r="I288" s="2" t="s">
        <v>543</v>
      </c>
      <c r="J288" s="2"/>
    </row>
    <row r="289" spans="1:10" x14ac:dyDescent="0.25">
      <c r="A289" s="3">
        <v>1248</v>
      </c>
      <c r="B289" s="2" t="s">
        <v>324</v>
      </c>
      <c r="C289" s="4">
        <v>0</v>
      </c>
      <c r="D289" s="4">
        <v>0</v>
      </c>
      <c r="E289" s="4">
        <v>0</v>
      </c>
      <c r="F289" s="2"/>
      <c r="G289" s="2"/>
      <c r="H289" s="2"/>
      <c r="I289" s="2"/>
      <c r="J289" s="2"/>
    </row>
    <row r="290" spans="1:10" ht="9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71" customFormat="1" ht="11.25" x14ac:dyDescent="0.25">
      <c r="A291" s="76" t="s">
        <v>325</v>
      </c>
      <c r="B291" s="77"/>
      <c r="C291" s="77"/>
      <c r="D291" s="77"/>
      <c r="E291" s="77"/>
      <c r="F291" s="77"/>
      <c r="G291" s="77"/>
      <c r="H291" s="86"/>
      <c r="I291" s="87"/>
    </row>
    <row r="292" spans="1:10" s="71" customFormat="1" ht="11.25" x14ac:dyDescent="0.25">
      <c r="A292" s="79" t="s">
        <v>63</v>
      </c>
      <c r="B292" s="80" t="s">
        <v>64</v>
      </c>
      <c r="C292" s="80" t="s">
        <v>65</v>
      </c>
      <c r="D292" s="80" t="s">
        <v>326</v>
      </c>
      <c r="E292" s="80" t="s">
        <v>327</v>
      </c>
      <c r="F292" s="80" t="s">
        <v>328</v>
      </c>
      <c r="G292" s="80" t="s">
        <v>329</v>
      </c>
      <c r="H292" s="88"/>
      <c r="I292" s="89"/>
    </row>
    <row r="293" spans="1:10" x14ac:dyDescent="0.25">
      <c r="A293" s="16">
        <v>1250</v>
      </c>
      <c r="B293" s="19" t="s">
        <v>330</v>
      </c>
      <c r="C293" s="18">
        <f>SUM(C294:C298)</f>
        <v>17693270.539999999</v>
      </c>
      <c r="D293" s="18">
        <f t="shared" ref="D293:E293" si="42">SUM(D294:D298)</f>
        <v>1082848.72</v>
      </c>
      <c r="E293" s="18">
        <f t="shared" si="42"/>
        <v>-14722820.289999999</v>
      </c>
      <c r="F293" s="2"/>
      <c r="G293" s="2"/>
      <c r="H293" s="2"/>
      <c r="I293" s="2"/>
      <c r="J293" s="2"/>
    </row>
    <row r="294" spans="1:10" x14ac:dyDescent="0.25">
      <c r="A294" s="3">
        <v>1251</v>
      </c>
      <c r="B294" s="2" t="s">
        <v>331</v>
      </c>
      <c r="C294" s="4">
        <v>8191191.2800000003</v>
      </c>
      <c r="D294" s="4">
        <v>8228.98</v>
      </c>
      <c r="E294" s="4">
        <v>-8100672.5599999996</v>
      </c>
      <c r="F294" s="51" t="s">
        <v>544</v>
      </c>
      <c r="G294" s="56">
        <v>0.1</v>
      </c>
      <c r="H294" s="2"/>
      <c r="I294" s="2"/>
      <c r="J294" s="2"/>
    </row>
    <row r="295" spans="1:10" x14ac:dyDescent="0.25">
      <c r="A295" s="3">
        <v>1252</v>
      </c>
      <c r="B295" s="2" t="s">
        <v>332</v>
      </c>
      <c r="C295" s="4">
        <v>0</v>
      </c>
      <c r="D295" s="4">
        <v>0</v>
      </c>
      <c r="E295" s="4">
        <v>0</v>
      </c>
      <c r="F295" s="2"/>
      <c r="G295" s="2"/>
      <c r="H295" s="2"/>
      <c r="I295" s="2"/>
      <c r="J295" s="2"/>
    </row>
    <row r="296" spans="1:10" x14ac:dyDescent="0.25">
      <c r="A296" s="3">
        <v>1253</v>
      </c>
      <c r="B296" s="2" t="s">
        <v>333</v>
      </c>
      <c r="C296" s="4">
        <v>0</v>
      </c>
      <c r="D296" s="4">
        <v>0</v>
      </c>
      <c r="E296" s="4">
        <v>0</v>
      </c>
      <c r="F296" s="2"/>
      <c r="G296" s="2"/>
      <c r="H296" s="2"/>
      <c r="I296" s="2"/>
      <c r="J296" s="55"/>
    </row>
    <row r="297" spans="1:10" x14ac:dyDescent="0.25">
      <c r="A297" s="3">
        <v>1254</v>
      </c>
      <c r="B297" s="2" t="s">
        <v>334</v>
      </c>
      <c r="C297" s="4">
        <v>9502079.2599999998</v>
      </c>
      <c r="D297" s="4">
        <v>1074619.74</v>
      </c>
      <c r="E297" s="4">
        <v>-6622147.7299999995</v>
      </c>
      <c r="F297" s="51" t="s">
        <v>544</v>
      </c>
      <c r="G297" s="51" t="s">
        <v>545</v>
      </c>
      <c r="H297" s="2"/>
      <c r="I297" s="2"/>
      <c r="J297" s="55"/>
    </row>
    <row r="298" spans="1:10" x14ac:dyDescent="0.25">
      <c r="A298" s="3">
        <v>1259</v>
      </c>
      <c r="B298" s="2" t="s">
        <v>335</v>
      </c>
      <c r="C298" s="4">
        <v>0</v>
      </c>
      <c r="D298" s="4">
        <v>0</v>
      </c>
      <c r="E298" s="4">
        <v>0</v>
      </c>
      <c r="F298" s="2"/>
      <c r="G298" s="2"/>
      <c r="J298" s="57"/>
    </row>
    <row r="299" spans="1:10" x14ac:dyDescent="0.25">
      <c r="A299" s="16">
        <v>1270</v>
      </c>
      <c r="B299" s="19" t="s">
        <v>336</v>
      </c>
      <c r="C299" s="18">
        <f>SUM(C300:C305)</f>
        <v>12000</v>
      </c>
      <c r="D299" s="40"/>
      <c r="E299" s="40"/>
      <c r="F299" s="2"/>
      <c r="G299" s="2"/>
    </row>
    <row r="300" spans="1:10" x14ac:dyDescent="0.25">
      <c r="A300" s="3">
        <v>1271</v>
      </c>
      <c r="B300" s="2" t="s">
        <v>337</v>
      </c>
      <c r="C300" s="4">
        <v>0</v>
      </c>
      <c r="D300" s="40"/>
      <c r="E300" s="40"/>
      <c r="F300" s="2"/>
      <c r="G300" s="2"/>
    </row>
    <row r="301" spans="1:10" x14ac:dyDescent="0.25">
      <c r="A301" s="3">
        <v>1272</v>
      </c>
      <c r="B301" s="2" t="s">
        <v>338</v>
      </c>
      <c r="C301" s="4">
        <v>0</v>
      </c>
      <c r="D301" s="40"/>
      <c r="E301" s="40"/>
      <c r="F301" s="2"/>
      <c r="G301" s="2"/>
    </row>
    <row r="302" spans="1:10" x14ac:dyDescent="0.25">
      <c r="A302" s="3">
        <v>1273</v>
      </c>
      <c r="B302" s="2" t="s">
        <v>339</v>
      </c>
      <c r="C302" s="4">
        <v>12000</v>
      </c>
      <c r="D302" s="40"/>
      <c r="E302" s="40"/>
      <c r="F302" s="2"/>
      <c r="G302" s="2"/>
    </row>
    <row r="303" spans="1:10" x14ac:dyDescent="0.25">
      <c r="A303" s="3">
        <v>1274</v>
      </c>
      <c r="B303" s="2" t="s">
        <v>340</v>
      </c>
      <c r="C303" s="4">
        <v>0</v>
      </c>
      <c r="D303" s="40"/>
      <c r="E303" s="40"/>
      <c r="F303" s="2"/>
      <c r="G303" s="2"/>
    </row>
    <row r="304" spans="1:10" x14ac:dyDescent="0.25">
      <c r="A304" s="3">
        <v>1275</v>
      </c>
      <c r="B304" s="2" t="s">
        <v>341</v>
      </c>
      <c r="C304" s="4">
        <v>0</v>
      </c>
      <c r="D304" s="40"/>
      <c r="E304" s="40"/>
      <c r="F304" s="2"/>
      <c r="G304" s="2"/>
    </row>
    <row r="305" spans="1:8" x14ac:dyDescent="0.25">
      <c r="A305" s="3">
        <v>1279</v>
      </c>
      <c r="B305" s="2" t="s">
        <v>342</v>
      </c>
      <c r="C305" s="4">
        <v>0</v>
      </c>
      <c r="D305" s="40"/>
      <c r="E305" s="40"/>
      <c r="F305" s="2"/>
      <c r="G305" s="2"/>
    </row>
    <row r="306" spans="1:8" ht="9.75" customHeight="1" x14ac:dyDescent="0.25">
      <c r="A306" s="2"/>
      <c r="B306" s="2"/>
      <c r="C306" s="2"/>
      <c r="D306" s="2"/>
      <c r="E306" s="2"/>
      <c r="F306" s="2"/>
      <c r="G306" s="2"/>
    </row>
    <row r="307" spans="1:8" s="71" customFormat="1" ht="11.25" x14ac:dyDescent="0.25">
      <c r="A307" s="76" t="s">
        <v>343</v>
      </c>
      <c r="B307" s="77"/>
      <c r="C307" s="77"/>
      <c r="D307" s="77"/>
      <c r="E307" s="77"/>
      <c r="F307" s="77"/>
      <c r="G307" s="77"/>
      <c r="H307" s="78"/>
    </row>
    <row r="308" spans="1:8" s="71" customFormat="1" ht="11.25" x14ac:dyDescent="0.25">
      <c r="A308" s="79" t="s">
        <v>63</v>
      </c>
      <c r="B308" s="80" t="s">
        <v>64</v>
      </c>
      <c r="C308" s="80" t="s">
        <v>65</v>
      </c>
      <c r="D308" s="80" t="s">
        <v>306</v>
      </c>
      <c r="E308" s="80"/>
      <c r="F308" s="80"/>
      <c r="G308" s="80"/>
      <c r="H308" s="81"/>
    </row>
    <row r="309" spans="1:8" ht="9.75" customHeight="1" x14ac:dyDescent="0.25">
      <c r="A309" s="16">
        <v>1160</v>
      </c>
      <c r="B309" s="19" t="s">
        <v>344</v>
      </c>
      <c r="C309" s="18">
        <f>SUM(C310:C311)</f>
        <v>0</v>
      </c>
      <c r="D309" s="2" t="s">
        <v>536</v>
      </c>
      <c r="E309" s="2"/>
      <c r="F309" s="2"/>
      <c r="G309" s="2"/>
    </row>
    <row r="310" spans="1:8" ht="9.75" customHeight="1" x14ac:dyDescent="0.25">
      <c r="A310" s="3">
        <v>1161</v>
      </c>
      <c r="B310" s="2" t="s">
        <v>345</v>
      </c>
      <c r="C310" s="4">
        <v>0</v>
      </c>
      <c r="D310" s="2"/>
      <c r="E310" s="2"/>
      <c r="F310" s="2"/>
      <c r="G310" s="2"/>
    </row>
    <row r="311" spans="1:8" ht="9.75" customHeight="1" x14ac:dyDescent="0.25">
      <c r="A311" s="3">
        <v>1162</v>
      </c>
      <c r="B311" s="2" t="s">
        <v>346</v>
      </c>
      <c r="C311" s="4">
        <v>0</v>
      </c>
      <c r="D311" s="2"/>
      <c r="E311" s="2"/>
      <c r="F311" s="2"/>
      <c r="G311" s="2"/>
    </row>
    <row r="312" spans="1:8" ht="9.75" customHeight="1" x14ac:dyDescent="0.25">
      <c r="A312" s="2"/>
      <c r="B312" s="2"/>
      <c r="C312" s="2"/>
      <c r="D312" s="2"/>
      <c r="E312" s="2"/>
      <c r="F312" s="2"/>
      <c r="G312" s="2"/>
    </row>
    <row r="313" spans="1:8" s="71" customFormat="1" ht="11.25" x14ac:dyDescent="0.25">
      <c r="A313" s="76" t="s">
        <v>347</v>
      </c>
      <c r="B313" s="77"/>
      <c r="C313" s="77"/>
      <c r="D313" s="77"/>
      <c r="E313" s="77"/>
      <c r="F313" s="77"/>
      <c r="G313" s="77"/>
      <c r="H313" s="78"/>
    </row>
    <row r="314" spans="1:8" s="71" customFormat="1" ht="11.25" x14ac:dyDescent="0.25">
      <c r="A314" s="79" t="s">
        <v>63</v>
      </c>
      <c r="B314" s="80" t="s">
        <v>64</v>
      </c>
      <c r="C314" s="80" t="s">
        <v>65</v>
      </c>
      <c r="D314" s="80" t="s">
        <v>271</v>
      </c>
      <c r="E314" s="80"/>
      <c r="F314" s="80"/>
      <c r="G314" s="80"/>
      <c r="H314" s="81"/>
    </row>
    <row r="315" spans="1:8" ht="9.75" customHeight="1" x14ac:dyDescent="0.25">
      <c r="A315" s="3">
        <v>1190</v>
      </c>
      <c r="B315" s="2" t="s">
        <v>348</v>
      </c>
      <c r="C315" s="4">
        <f>SUM(C316:C319)</f>
        <v>736326</v>
      </c>
      <c r="D315" s="2"/>
      <c r="E315" s="2"/>
      <c r="F315" s="2"/>
      <c r="G315" s="2"/>
      <c r="H315" s="2"/>
    </row>
    <row r="316" spans="1:8" ht="9.75" customHeight="1" x14ac:dyDescent="0.25">
      <c r="A316" s="3">
        <v>1191</v>
      </c>
      <c r="B316" s="2" t="s">
        <v>349</v>
      </c>
      <c r="C316" s="4">
        <v>736326</v>
      </c>
      <c r="D316" s="2"/>
      <c r="E316" s="2"/>
      <c r="F316" s="2"/>
      <c r="G316" s="2"/>
      <c r="H316" s="2"/>
    </row>
    <row r="317" spans="1:8" ht="9.75" customHeight="1" x14ac:dyDescent="0.25">
      <c r="A317" s="3">
        <v>1192</v>
      </c>
      <c r="B317" s="2" t="s">
        <v>350</v>
      </c>
      <c r="C317" s="4">
        <v>0</v>
      </c>
      <c r="D317" s="2"/>
      <c r="E317" s="2"/>
      <c r="F317" s="2"/>
      <c r="G317" s="2"/>
      <c r="H317" s="2"/>
    </row>
    <row r="318" spans="1:8" ht="9.75" customHeight="1" x14ac:dyDescent="0.25">
      <c r="A318" s="3">
        <v>1193</v>
      </c>
      <c r="B318" s="2" t="s">
        <v>351</v>
      </c>
      <c r="C318" s="4">
        <v>0</v>
      </c>
      <c r="D318" s="2"/>
      <c r="E318" s="2"/>
      <c r="F318" s="2"/>
      <c r="G318" s="2"/>
      <c r="H318" s="2"/>
    </row>
    <row r="319" spans="1:8" ht="9.75" customHeight="1" x14ac:dyDescent="0.25">
      <c r="A319" s="3">
        <v>1194</v>
      </c>
      <c r="B319" s="2" t="s">
        <v>352</v>
      </c>
      <c r="C319" s="4">
        <v>0</v>
      </c>
      <c r="D319" s="2"/>
      <c r="E319" s="2"/>
      <c r="F319" s="2"/>
      <c r="G319" s="2"/>
      <c r="H319" s="2"/>
    </row>
    <row r="320" spans="1:8" ht="9.75" customHeight="1" x14ac:dyDescent="0.25">
      <c r="A320" s="3">
        <v>1290</v>
      </c>
      <c r="B320" s="2" t="s">
        <v>353</v>
      </c>
      <c r="C320" s="4">
        <f>SUM(C321:C323)</f>
        <v>21096</v>
      </c>
      <c r="D320" s="51"/>
      <c r="E320" s="2"/>
      <c r="F320" s="2"/>
      <c r="G320" s="2"/>
      <c r="H320" s="2"/>
    </row>
    <row r="321" spans="1:8" ht="9.75" customHeight="1" x14ac:dyDescent="0.25">
      <c r="A321" s="3">
        <v>1291</v>
      </c>
      <c r="B321" s="2" t="s">
        <v>354</v>
      </c>
      <c r="C321" s="4">
        <v>0</v>
      </c>
      <c r="D321" s="2"/>
      <c r="E321" s="2"/>
      <c r="F321" s="2"/>
      <c r="G321" s="2"/>
      <c r="H321" s="2"/>
    </row>
    <row r="322" spans="1:8" ht="9.75" customHeight="1" x14ac:dyDescent="0.25">
      <c r="A322" s="3">
        <v>1292</v>
      </c>
      <c r="B322" s="2" t="s">
        <v>355</v>
      </c>
      <c r="C322" s="4">
        <v>0</v>
      </c>
      <c r="D322" s="2"/>
      <c r="E322" s="2"/>
      <c r="F322" s="2"/>
      <c r="G322" s="2"/>
      <c r="H322" s="2"/>
    </row>
    <row r="323" spans="1:8" ht="9.75" customHeight="1" x14ac:dyDescent="0.25">
      <c r="A323" s="3">
        <v>1293</v>
      </c>
      <c r="B323" s="2" t="s">
        <v>356</v>
      </c>
      <c r="C323" s="4">
        <v>21096</v>
      </c>
      <c r="D323" s="2"/>
      <c r="E323" s="2"/>
      <c r="F323" s="2"/>
      <c r="G323" s="2"/>
      <c r="H323" s="2"/>
    </row>
    <row r="324" spans="1:8" ht="9.75" customHeight="1" x14ac:dyDescent="0.25">
      <c r="A324" s="2"/>
      <c r="B324" s="2"/>
      <c r="C324" s="2"/>
      <c r="D324" s="2"/>
      <c r="E324" s="2"/>
      <c r="F324" s="2"/>
      <c r="G324" s="2"/>
      <c r="H324" s="2"/>
    </row>
    <row r="325" spans="1:8" s="71" customFormat="1" ht="11.25" x14ac:dyDescent="0.25">
      <c r="A325" s="76" t="s">
        <v>357</v>
      </c>
      <c r="B325" s="77"/>
      <c r="C325" s="77"/>
      <c r="D325" s="77"/>
      <c r="E325" s="77"/>
      <c r="F325" s="77"/>
      <c r="G325" s="77"/>
      <c r="H325" s="78"/>
    </row>
    <row r="326" spans="1:8" s="71" customFormat="1" ht="11.25" x14ac:dyDescent="0.25">
      <c r="A326" s="79" t="s">
        <v>63</v>
      </c>
      <c r="B326" s="80" t="s">
        <v>64</v>
      </c>
      <c r="C326" s="80" t="s">
        <v>65</v>
      </c>
      <c r="D326" s="80" t="s">
        <v>267</v>
      </c>
      <c r="E326" s="80" t="s">
        <v>268</v>
      </c>
      <c r="F326" s="80" t="s">
        <v>269</v>
      </c>
      <c r="G326" s="80" t="s">
        <v>358</v>
      </c>
      <c r="H326" s="82" t="s">
        <v>359</v>
      </c>
    </row>
    <row r="327" spans="1:8" ht="9.75" customHeight="1" x14ac:dyDescent="0.25">
      <c r="A327" s="16">
        <v>2110</v>
      </c>
      <c r="B327" s="19" t="s">
        <v>360</v>
      </c>
      <c r="C327" s="18">
        <f>SUM(C328:C336)</f>
        <v>66748218.170000002</v>
      </c>
      <c r="D327" s="18">
        <f>SUM(D328:D340)</f>
        <v>66748218.170000002</v>
      </c>
      <c r="E327" s="18">
        <f t="shared" ref="E327:G327" si="43">SUM(E328:E336)</f>
        <v>0</v>
      </c>
      <c r="F327" s="18">
        <f t="shared" si="43"/>
        <v>0</v>
      </c>
      <c r="G327" s="18">
        <f t="shared" si="43"/>
        <v>0</v>
      </c>
      <c r="H327" s="2" t="s">
        <v>537</v>
      </c>
    </row>
    <row r="328" spans="1:8" ht="9.75" customHeight="1" x14ac:dyDescent="0.25">
      <c r="A328" s="3">
        <v>2111</v>
      </c>
      <c r="B328" s="2" t="s">
        <v>361</v>
      </c>
      <c r="C328" s="4">
        <f>SUM(D328:G328)</f>
        <v>9423493.9900000002</v>
      </c>
      <c r="D328" s="4">
        <v>9423493.9900000002</v>
      </c>
      <c r="E328" s="4">
        <v>0</v>
      </c>
      <c r="F328" s="4">
        <v>0</v>
      </c>
      <c r="G328" s="4">
        <v>0</v>
      </c>
      <c r="H328" s="2" t="s">
        <v>537</v>
      </c>
    </row>
    <row r="329" spans="1:8" ht="9.75" customHeight="1" x14ac:dyDescent="0.25">
      <c r="A329" s="3">
        <v>2112</v>
      </c>
      <c r="B329" s="2" t="s">
        <v>362</v>
      </c>
      <c r="C329" s="4">
        <f t="shared" ref="C329:C336" si="44">SUM(D329:G329)</f>
        <v>28663317.079999998</v>
      </c>
      <c r="D329" s="4">
        <v>28663317.079999998</v>
      </c>
      <c r="E329" s="4">
        <v>0</v>
      </c>
      <c r="F329" s="4">
        <v>0</v>
      </c>
      <c r="G329" s="4">
        <v>0</v>
      </c>
      <c r="H329" s="2" t="s">
        <v>537</v>
      </c>
    </row>
    <row r="330" spans="1:8" ht="9.75" customHeight="1" x14ac:dyDescent="0.25">
      <c r="A330" s="3">
        <v>2113</v>
      </c>
      <c r="B330" s="2" t="s">
        <v>363</v>
      </c>
      <c r="C330" s="4">
        <f t="shared" si="44"/>
        <v>0</v>
      </c>
      <c r="D330" s="4">
        <v>0</v>
      </c>
      <c r="E330" s="4">
        <v>0</v>
      </c>
      <c r="F330" s="4">
        <v>0</v>
      </c>
      <c r="G330" s="4">
        <v>0</v>
      </c>
      <c r="H330" s="2"/>
    </row>
    <row r="331" spans="1:8" ht="9.75" customHeight="1" x14ac:dyDescent="0.25">
      <c r="A331" s="3">
        <v>2114</v>
      </c>
      <c r="B331" s="2" t="s">
        <v>364</v>
      </c>
      <c r="C331" s="4">
        <f t="shared" si="44"/>
        <v>0</v>
      </c>
      <c r="D331" s="4">
        <v>0</v>
      </c>
      <c r="E331" s="4">
        <v>0</v>
      </c>
      <c r="F331" s="4">
        <v>0</v>
      </c>
      <c r="G331" s="4">
        <v>0</v>
      </c>
      <c r="H331" s="2"/>
    </row>
    <row r="332" spans="1:8" ht="9.75" customHeight="1" x14ac:dyDescent="0.25">
      <c r="A332" s="3">
        <v>2115</v>
      </c>
      <c r="B332" s="2" t="s">
        <v>365</v>
      </c>
      <c r="C332" s="4">
        <f t="shared" si="44"/>
        <v>0</v>
      </c>
      <c r="D332" s="4">
        <v>0</v>
      </c>
      <c r="E332" s="4">
        <v>0</v>
      </c>
      <c r="F332" s="4">
        <v>0</v>
      </c>
      <c r="G332" s="4">
        <v>0</v>
      </c>
      <c r="H332" s="2"/>
    </row>
    <row r="333" spans="1:8" ht="9.75" customHeight="1" x14ac:dyDescent="0.25">
      <c r="A333" s="3">
        <v>2116</v>
      </c>
      <c r="B333" s="2" t="s">
        <v>366</v>
      </c>
      <c r="C333" s="4">
        <f t="shared" si="44"/>
        <v>0</v>
      </c>
      <c r="D333" s="4">
        <v>0</v>
      </c>
      <c r="E333" s="4">
        <v>0</v>
      </c>
      <c r="F333" s="4">
        <v>0</v>
      </c>
      <c r="G333" s="4">
        <v>0</v>
      </c>
      <c r="H333" s="2"/>
    </row>
    <row r="334" spans="1:8" ht="9.75" customHeight="1" x14ac:dyDescent="0.25">
      <c r="A334" s="3">
        <v>2117</v>
      </c>
      <c r="B334" s="2" t="s">
        <v>367</v>
      </c>
      <c r="C334" s="4">
        <f t="shared" si="44"/>
        <v>28661407.100000001</v>
      </c>
      <c r="D334" s="4">
        <v>28661407.100000001</v>
      </c>
      <c r="E334" s="4">
        <v>0</v>
      </c>
      <c r="F334" s="4">
        <v>0</v>
      </c>
      <c r="G334" s="4">
        <v>0</v>
      </c>
      <c r="H334" s="2" t="s">
        <v>537</v>
      </c>
    </row>
    <row r="335" spans="1:8" ht="9.75" customHeight="1" x14ac:dyDescent="0.25">
      <c r="A335" s="3">
        <v>2118</v>
      </c>
      <c r="B335" s="2" t="s">
        <v>368</v>
      </c>
      <c r="C335" s="4">
        <f t="shared" si="44"/>
        <v>0</v>
      </c>
      <c r="D335" s="4">
        <v>0</v>
      </c>
      <c r="E335" s="4">
        <v>0</v>
      </c>
      <c r="F335" s="4">
        <v>0</v>
      </c>
      <c r="G335" s="4">
        <v>0</v>
      </c>
      <c r="H335" s="2"/>
    </row>
    <row r="336" spans="1:8" ht="9.75" customHeight="1" x14ac:dyDescent="0.25">
      <c r="A336" s="3">
        <v>2119</v>
      </c>
      <c r="B336" s="2" t="s">
        <v>369</v>
      </c>
      <c r="C336" s="4">
        <f t="shared" si="44"/>
        <v>0</v>
      </c>
      <c r="D336" s="4">
        <v>0</v>
      </c>
      <c r="E336" s="4">
        <v>0</v>
      </c>
      <c r="F336" s="4">
        <v>0</v>
      </c>
      <c r="G336" s="4">
        <v>0</v>
      </c>
      <c r="H336" s="2"/>
    </row>
    <row r="337" spans="1:8" ht="9.75" customHeight="1" x14ac:dyDescent="0.25">
      <c r="A337" s="3">
        <v>2120</v>
      </c>
      <c r="B337" s="2" t="s">
        <v>370</v>
      </c>
      <c r="C337" s="4">
        <f>SUM(C338:C340)</f>
        <v>0</v>
      </c>
      <c r="D337" s="4">
        <f t="shared" ref="D337:G337" si="45">SUM(D338:D340)</f>
        <v>0</v>
      </c>
      <c r="E337" s="4">
        <f t="shared" si="45"/>
        <v>0</v>
      </c>
      <c r="F337" s="4">
        <f t="shared" si="45"/>
        <v>0</v>
      </c>
      <c r="G337" s="4">
        <f t="shared" si="45"/>
        <v>0</v>
      </c>
      <c r="H337" s="2"/>
    </row>
    <row r="338" spans="1:8" ht="9.75" customHeight="1" x14ac:dyDescent="0.25">
      <c r="A338" s="3">
        <v>2121</v>
      </c>
      <c r="B338" s="2" t="s">
        <v>371</v>
      </c>
      <c r="C338" s="4">
        <f>SUM(D338:G338)</f>
        <v>0</v>
      </c>
      <c r="D338" s="4">
        <v>0</v>
      </c>
      <c r="E338" s="4">
        <v>0</v>
      </c>
      <c r="F338" s="4">
        <v>0</v>
      </c>
      <c r="G338" s="4">
        <v>0</v>
      </c>
      <c r="H338" s="2"/>
    </row>
    <row r="339" spans="1:8" ht="9.75" customHeight="1" x14ac:dyDescent="0.25">
      <c r="A339" s="3">
        <v>2122</v>
      </c>
      <c r="B339" s="2" t="s">
        <v>372</v>
      </c>
      <c r="C339" s="4">
        <f t="shared" ref="C339:C340" si="46">SUM(D339:G339)</f>
        <v>0</v>
      </c>
      <c r="D339" s="4">
        <v>0</v>
      </c>
      <c r="E339" s="4">
        <v>0</v>
      </c>
      <c r="F339" s="4">
        <v>0</v>
      </c>
      <c r="G339" s="4">
        <v>0</v>
      </c>
      <c r="H339" s="2"/>
    </row>
    <row r="340" spans="1:8" ht="9.75" customHeight="1" x14ac:dyDescent="0.25">
      <c r="A340" s="3">
        <v>2129</v>
      </c>
      <c r="B340" s="2" t="s">
        <v>373</v>
      </c>
      <c r="C340" s="4">
        <f t="shared" si="46"/>
        <v>0</v>
      </c>
      <c r="D340" s="4">
        <v>0</v>
      </c>
      <c r="E340" s="4">
        <v>0</v>
      </c>
      <c r="F340" s="4">
        <v>0</v>
      </c>
      <c r="G340" s="4">
        <v>0</v>
      </c>
      <c r="H340" s="2"/>
    </row>
    <row r="341" spans="1:8" ht="9.75" customHeight="1" x14ac:dyDescent="0.25">
      <c r="A341" s="2"/>
      <c r="B341" s="2"/>
      <c r="C341" s="2"/>
      <c r="D341" s="2"/>
      <c r="E341" s="2"/>
      <c r="F341" s="2"/>
      <c r="G341" s="2"/>
      <c r="H341" s="2"/>
    </row>
    <row r="342" spans="1:8" s="71" customFormat="1" ht="11.25" x14ac:dyDescent="0.25">
      <c r="A342" s="76" t="s">
        <v>374</v>
      </c>
      <c r="B342" s="77"/>
      <c r="C342" s="77"/>
      <c r="D342" s="77"/>
      <c r="E342" s="77"/>
      <c r="F342" s="77"/>
      <c r="G342" s="77"/>
      <c r="H342" s="78"/>
    </row>
    <row r="343" spans="1:8" s="71" customFormat="1" ht="11.25" x14ac:dyDescent="0.25">
      <c r="A343" s="79" t="s">
        <v>63</v>
      </c>
      <c r="B343" s="80" t="s">
        <v>64</v>
      </c>
      <c r="C343" s="80" t="s">
        <v>65</v>
      </c>
      <c r="D343" s="80" t="s">
        <v>375</v>
      </c>
      <c r="E343" s="80" t="s">
        <v>271</v>
      </c>
      <c r="F343" s="80"/>
      <c r="G343" s="80"/>
      <c r="H343" s="81"/>
    </row>
    <row r="344" spans="1:8" ht="9.75" customHeight="1" x14ac:dyDescent="0.25">
      <c r="A344" s="16">
        <v>2160</v>
      </c>
      <c r="B344" s="19" t="s">
        <v>376</v>
      </c>
      <c r="C344" s="18">
        <v>0</v>
      </c>
      <c r="D344" s="2" t="s">
        <v>534</v>
      </c>
      <c r="E344" s="2"/>
      <c r="F344" s="2"/>
      <c r="G344" s="2"/>
      <c r="H344" s="2"/>
    </row>
    <row r="345" spans="1:8" ht="9.75" customHeight="1" x14ac:dyDescent="0.25">
      <c r="A345" s="3">
        <v>2161</v>
      </c>
      <c r="B345" s="2" t="s">
        <v>377</v>
      </c>
      <c r="C345" s="4">
        <v>0</v>
      </c>
      <c r="D345" s="2"/>
      <c r="E345" s="2"/>
      <c r="F345" s="2"/>
      <c r="G345" s="2"/>
      <c r="H345" s="2"/>
    </row>
    <row r="346" spans="1:8" ht="9.75" customHeight="1" x14ac:dyDescent="0.25">
      <c r="A346" s="3">
        <v>2162</v>
      </c>
      <c r="B346" s="2" t="s">
        <v>378</v>
      </c>
      <c r="C346" s="4">
        <v>0</v>
      </c>
      <c r="D346" s="2"/>
      <c r="E346" s="2"/>
    </row>
    <row r="347" spans="1:8" ht="9.75" customHeight="1" x14ac:dyDescent="0.25">
      <c r="A347" s="3">
        <v>2163</v>
      </c>
      <c r="B347" s="2" t="s">
        <v>379</v>
      </c>
      <c r="C347" s="4">
        <v>0</v>
      </c>
      <c r="D347" s="2"/>
      <c r="E347" s="2"/>
    </row>
    <row r="348" spans="1:8" ht="9.75" customHeight="1" x14ac:dyDescent="0.25">
      <c r="A348" s="3">
        <v>2164</v>
      </c>
      <c r="B348" s="2" t="s">
        <v>380</v>
      </c>
      <c r="C348" s="4">
        <v>0</v>
      </c>
      <c r="D348" s="2"/>
      <c r="E348" s="2"/>
    </row>
    <row r="349" spans="1:8" ht="9.75" customHeight="1" x14ac:dyDescent="0.25">
      <c r="A349" s="3">
        <v>2165</v>
      </c>
      <c r="B349" s="2" t="s">
        <v>381</v>
      </c>
      <c r="C349" s="4">
        <v>0</v>
      </c>
      <c r="D349" s="2"/>
      <c r="E349" s="2"/>
    </row>
    <row r="350" spans="1:8" ht="9.75" customHeight="1" x14ac:dyDescent="0.25">
      <c r="A350" s="3">
        <v>2166</v>
      </c>
      <c r="B350" s="2" t="s">
        <v>382</v>
      </c>
      <c r="C350" s="4">
        <v>0</v>
      </c>
      <c r="D350" s="2"/>
      <c r="E350" s="2"/>
    </row>
    <row r="351" spans="1:8" ht="9.75" customHeight="1" x14ac:dyDescent="0.25">
      <c r="A351" s="16">
        <v>2250</v>
      </c>
      <c r="B351" s="19" t="s">
        <v>383</v>
      </c>
      <c r="C351" s="18">
        <f>SUM(C352:C357)</f>
        <v>21179168.059999999</v>
      </c>
      <c r="D351" s="2"/>
      <c r="E351" s="2"/>
    </row>
    <row r="352" spans="1:8" ht="9.75" customHeight="1" x14ac:dyDescent="0.25">
      <c r="A352" s="3">
        <v>2251</v>
      </c>
      <c r="B352" s="2" t="s">
        <v>384</v>
      </c>
      <c r="C352" s="4">
        <v>0</v>
      </c>
      <c r="D352" s="2"/>
      <c r="E352" s="2"/>
    </row>
    <row r="353" spans="1:8" ht="9.75" customHeight="1" x14ac:dyDescent="0.25">
      <c r="A353" s="3">
        <v>2252</v>
      </c>
      <c r="B353" s="2" t="s">
        <v>385</v>
      </c>
      <c r="C353" s="4">
        <v>0</v>
      </c>
      <c r="D353" s="2"/>
      <c r="E353" s="2"/>
    </row>
    <row r="354" spans="1:8" ht="9.75" customHeight="1" x14ac:dyDescent="0.25">
      <c r="A354" s="3">
        <v>2253</v>
      </c>
      <c r="B354" s="2" t="s">
        <v>386</v>
      </c>
      <c r="C354" s="4">
        <v>0</v>
      </c>
      <c r="D354" s="2"/>
      <c r="E354" s="2"/>
    </row>
    <row r="355" spans="1:8" ht="9.75" customHeight="1" x14ac:dyDescent="0.25">
      <c r="A355" s="3">
        <v>2254</v>
      </c>
      <c r="B355" s="2" t="s">
        <v>387</v>
      </c>
      <c r="C355" s="4">
        <v>0</v>
      </c>
      <c r="D355" s="2"/>
      <c r="E355" s="2"/>
    </row>
    <row r="356" spans="1:8" ht="9.75" customHeight="1" x14ac:dyDescent="0.25">
      <c r="A356" s="3">
        <v>2255</v>
      </c>
      <c r="B356" s="2" t="s">
        <v>388</v>
      </c>
      <c r="C356" s="4">
        <v>21179168.059999999</v>
      </c>
      <c r="D356" s="2"/>
      <c r="E356" s="2"/>
    </row>
    <row r="357" spans="1:8" ht="9.75" customHeight="1" x14ac:dyDescent="0.25">
      <c r="A357" s="3">
        <v>2256</v>
      </c>
      <c r="B357" s="2" t="s">
        <v>389</v>
      </c>
      <c r="C357" s="4">
        <v>0</v>
      </c>
      <c r="D357" s="2"/>
      <c r="E357" s="2"/>
    </row>
    <row r="358" spans="1:8" ht="9.75" customHeight="1" x14ac:dyDescent="0.25">
      <c r="A358" s="2"/>
      <c r="B358" s="2"/>
      <c r="C358" s="2"/>
      <c r="D358" s="2"/>
      <c r="E358" s="2"/>
    </row>
    <row r="359" spans="1:8" s="71" customFormat="1" ht="11.25" x14ac:dyDescent="0.25">
      <c r="A359" s="76" t="s">
        <v>390</v>
      </c>
      <c r="B359" s="77"/>
      <c r="C359" s="77"/>
      <c r="D359" s="77"/>
      <c r="E359" s="77"/>
      <c r="F359" s="77"/>
      <c r="G359" s="77"/>
      <c r="H359" s="78"/>
    </row>
    <row r="360" spans="1:8" s="71" customFormat="1" ht="11.25" x14ac:dyDescent="0.25">
      <c r="A360" s="79" t="s">
        <v>63</v>
      </c>
      <c r="B360" s="80" t="s">
        <v>64</v>
      </c>
      <c r="C360" s="80" t="s">
        <v>65</v>
      </c>
      <c r="D360" s="80" t="s">
        <v>375</v>
      </c>
      <c r="E360" s="80" t="s">
        <v>271</v>
      </c>
      <c r="F360" s="80"/>
      <c r="G360" s="80"/>
      <c r="H360" s="81"/>
    </row>
    <row r="361" spans="1:8" ht="9.75" customHeight="1" x14ac:dyDescent="0.25">
      <c r="A361" s="16">
        <v>2150</v>
      </c>
      <c r="B361" s="19" t="s">
        <v>391</v>
      </c>
      <c r="C361" s="18">
        <v>0</v>
      </c>
      <c r="D361" s="2" t="s">
        <v>534</v>
      </c>
      <c r="E361" s="2"/>
    </row>
    <row r="362" spans="1:8" ht="9.75" customHeight="1" x14ac:dyDescent="0.25">
      <c r="A362" s="3">
        <v>2151</v>
      </c>
      <c r="B362" s="2" t="s">
        <v>392</v>
      </c>
      <c r="C362" s="4">
        <v>0</v>
      </c>
      <c r="D362" s="2"/>
      <c r="E362" s="2"/>
    </row>
    <row r="363" spans="1:8" ht="9.75" customHeight="1" x14ac:dyDescent="0.25">
      <c r="A363" s="3">
        <v>2152</v>
      </c>
      <c r="B363" s="2" t="s">
        <v>393</v>
      </c>
      <c r="C363" s="4">
        <v>0</v>
      </c>
      <c r="D363" s="2"/>
      <c r="E363" s="2"/>
    </row>
    <row r="364" spans="1:8" ht="9.75" customHeight="1" x14ac:dyDescent="0.25">
      <c r="A364" s="3">
        <v>2159</v>
      </c>
      <c r="B364" s="2" t="s">
        <v>394</v>
      </c>
      <c r="C364" s="4">
        <v>0</v>
      </c>
      <c r="D364" s="2"/>
      <c r="E364" s="2"/>
    </row>
    <row r="365" spans="1:8" ht="9.75" customHeight="1" x14ac:dyDescent="0.25">
      <c r="A365" s="3">
        <v>2240</v>
      </c>
      <c r="B365" s="2" t="s">
        <v>395</v>
      </c>
      <c r="C365" s="4">
        <v>0</v>
      </c>
      <c r="D365" s="2" t="s">
        <v>534</v>
      </c>
      <c r="E365" s="2"/>
    </row>
    <row r="366" spans="1:8" ht="9.75" customHeight="1" x14ac:dyDescent="0.25">
      <c r="A366" s="3">
        <v>2241</v>
      </c>
      <c r="B366" s="2" t="s">
        <v>396</v>
      </c>
      <c r="C366" s="4">
        <v>0</v>
      </c>
      <c r="D366" s="2"/>
      <c r="E366" s="2"/>
    </row>
    <row r="367" spans="1:8" ht="9.75" customHeight="1" x14ac:dyDescent="0.25">
      <c r="A367" s="3">
        <v>2242</v>
      </c>
      <c r="B367" s="2" t="s">
        <v>397</v>
      </c>
      <c r="C367" s="4">
        <v>0</v>
      </c>
      <c r="D367" s="2"/>
      <c r="E367" s="2"/>
    </row>
    <row r="368" spans="1:8" ht="9.75" customHeight="1" x14ac:dyDescent="0.25">
      <c r="A368" s="3">
        <v>2249</v>
      </c>
      <c r="B368" s="2" t="s">
        <v>398</v>
      </c>
      <c r="C368" s="4">
        <v>0</v>
      </c>
      <c r="D368" s="2"/>
      <c r="E368" s="2"/>
    </row>
    <row r="369" spans="1:6" ht="9.75" customHeight="1" x14ac:dyDescent="0.25">
      <c r="A369" s="3"/>
      <c r="B369" s="2"/>
      <c r="C369" s="4"/>
      <c r="D369" s="2"/>
      <c r="E369" s="2"/>
    </row>
    <row r="370" spans="1:6" s="71" customFormat="1" ht="12.6" customHeight="1" x14ac:dyDescent="0.25">
      <c r="A370" s="76" t="s">
        <v>399</v>
      </c>
      <c r="B370" s="77"/>
      <c r="C370" s="77"/>
      <c r="D370" s="77"/>
      <c r="E370" s="77"/>
      <c r="F370" s="77"/>
    </row>
    <row r="371" spans="1:6" s="71" customFormat="1" ht="12.6" customHeight="1" x14ac:dyDescent="0.25">
      <c r="A371" s="79" t="s">
        <v>63</v>
      </c>
      <c r="B371" s="80" t="s">
        <v>64</v>
      </c>
      <c r="C371" s="80" t="s">
        <v>65</v>
      </c>
      <c r="D371" s="80" t="s">
        <v>375</v>
      </c>
      <c r="E371" s="80" t="s">
        <v>271</v>
      </c>
      <c r="F371" s="80"/>
    </row>
    <row r="372" spans="1:6" ht="9.75" customHeight="1" x14ac:dyDescent="0.25">
      <c r="A372" s="16">
        <v>2170</v>
      </c>
      <c r="B372" s="19" t="s">
        <v>400</v>
      </c>
      <c r="C372" s="18">
        <v>0</v>
      </c>
      <c r="D372" s="51" t="s">
        <v>534</v>
      </c>
      <c r="E372" s="2"/>
    </row>
    <row r="373" spans="1:6" ht="9.75" customHeight="1" x14ac:dyDescent="0.25">
      <c r="A373" s="3">
        <v>2171</v>
      </c>
      <c r="B373" s="2" t="s">
        <v>401</v>
      </c>
      <c r="C373" s="4">
        <v>0</v>
      </c>
      <c r="D373" s="2"/>
      <c r="E373" s="2"/>
    </row>
    <row r="374" spans="1:6" ht="9.75" customHeight="1" x14ac:dyDescent="0.25">
      <c r="A374" s="3">
        <v>2172</v>
      </c>
      <c r="B374" s="2" t="s">
        <v>402</v>
      </c>
      <c r="C374" s="4">
        <v>0</v>
      </c>
      <c r="D374" s="2"/>
      <c r="E374" s="2"/>
    </row>
    <row r="375" spans="1:6" ht="9.75" customHeight="1" x14ac:dyDescent="0.25">
      <c r="A375" s="3">
        <v>2179</v>
      </c>
      <c r="B375" s="2" t="s">
        <v>403</v>
      </c>
      <c r="C375" s="4">
        <v>0</v>
      </c>
      <c r="D375" s="2"/>
      <c r="E375" s="2"/>
    </row>
    <row r="376" spans="1:6" ht="9.75" customHeight="1" x14ac:dyDescent="0.25">
      <c r="A376" s="16">
        <v>2260</v>
      </c>
      <c r="B376" s="19" t="s">
        <v>404</v>
      </c>
      <c r="C376" s="18">
        <f>SUM(C377:C380)</f>
        <v>10051414.07</v>
      </c>
      <c r="D376" s="2"/>
      <c r="E376" s="2"/>
    </row>
    <row r="377" spans="1:6" ht="9.75" customHeight="1" x14ac:dyDescent="0.25">
      <c r="A377" s="3">
        <v>2261</v>
      </c>
      <c r="B377" s="2" t="s">
        <v>405</v>
      </c>
      <c r="C377" s="4">
        <v>0</v>
      </c>
      <c r="D377" s="2"/>
      <c r="E377" s="2"/>
    </row>
    <row r="378" spans="1:6" ht="9.75" customHeight="1" x14ac:dyDescent="0.25">
      <c r="A378" s="3">
        <v>2262</v>
      </c>
      <c r="B378" s="2" t="s">
        <v>406</v>
      </c>
      <c r="C378" s="4">
        <v>0</v>
      </c>
      <c r="D378" s="2"/>
      <c r="E378" s="2"/>
    </row>
    <row r="379" spans="1:6" ht="9.75" customHeight="1" x14ac:dyDescent="0.25">
      <c r="A379" s="3">
        <v>2263</v>
      </c>
      <c r="B379" s="2" t="s">
        <v>407</v>
      </c>
      <c r="C379" s="4">
        <v>0</v>
      </c>
      <c r="D379" s="2"/>
      <c r="E379" s="2"/>
    </row>
    <row r="380" spans="1:6" ht="9.75" customHeight="1" x14ac:dyDescent="0.25">
      <c r="A380" s="3">
        <v>2269</v>
      </c>
      <c r="B380" s="2" t="s">
        <v>408</v>
      </c>
      <c r="C380" s="4">
        <v>10051414.07</v>
      </c>
      <c r="D380" s="2"/>
      <c r="E380" s="2"/>
    </row>
    <row r="381" spans="1:6" ht="9.75" customHeight="1" x14ac:dyDescent="0.25">
      <c r="A381" s="2"/>
      <c r="B381" s="2"/>
      <c r="C381" s="2"/>
      <c r="D381" s="2"/>
      <c r="E381" s="2"/>
    </row>
    <row r="382" spans="1:6" s="71" customFormat="1" ht="12.6" customHeight="1" x14ac:dyDescent="0.25">
      <c r="A382" s="76" t="s">
        <v>409</v>
      </c>
      <c r="B382" s="77"/>
      <c r="C382" s="77"/>
      <c r="D382" s="77"/>
      <c r="E382" s="77"/>
      <c r="F382" s="77"/>
    </row>
    <row r="383" spans="1:6" s="71" customFormat="1" ht="12.6" customHeight="1" x14ac:dyDescent="0.25">
      <c r="A383" s="79" t="s">
        <v>63</v>
      </c>
      <c r="B383" s="80" t="s">
        <v>64</v>
      </c>
      <c r="C383" s="80" t="s">
        <v>65</v>
      </c>
      <c r="D383" s="80" t="s">
        <v>375</v>
      </c>
      <c r="E383" s="80" t="s">
        <v>271</v>
      </c>
      <c r="F383" s="80"/>
    </row>
    <row r="384" spans="1:6" ht="9.75" customHeight="1" x14ac:dyDescent="0.25">
      <c r="A384" s="16">
        <v>2190</v>
      </c>
      <c r="B384" s="19" t="s">
        <v>410</v>
      </c>
      <c r="C384" s="18">
        <v>0</v>
      </c>
      <c r="D384" s="51" t="s">
        <v>534</v>
      </c>
      <c r="E384" s="2"/>
    </row>
    <row r="385" spans="1:9" ht="9.75" customHeight="1" x14ac:dyDescent="0.25">
      <c r="A385" s="3">
        <v>2191</v>
      </c>
      <c r="B385" s="2" t="s">
        <v>411</v>
      </c>
      <c r="C385" s="4">
        <v>0</v>
      </c>
      <c r="D385" s="2"/>
      <c r="E385" s="2"/>
    </row>
    <row r="386" spans="1:9" ht="9.75" customHeight="1" x14ac:dyDescent="0.25">
      <c r="A386" s="3">
        <v>2192</v>
      </c>
      <c r="B386" s="2" t="s">
        <v>412</v>
      </c>
      <c r="C386" s="4">
        <v>0</v>
      </c>
      <c r="D386" s="2"/>
      <c r="E386" s="2"/>
    </row>
    <row r="387" spans="1:9" ht="9.75" customHeight="1" x14ac:dyDescent="0.25">
      <c r="A387" s="3">
        <v>2199</v>
      </c>
      <c r="B387" s="2" t="s">
        <v>413</v>
      </c>
      <c r="C387" s="4">
        <v>0</v>
      </c>
      <c r="D387" s="2"/>
      <c r="E387" s="2"/>
    </row>
    <row r="388" spans="1:9" ht="12.6" customHeight="1" x14ac:dyDescent="0.25">
      <c r="A388" s="2"/>
      <c r="B388" s="2"/>
      <c r="C388" s="2"/>
      <c r="D388" s="2"/>
      <c r="E388" s="2"/>
    </row>
    <row r="389" spans="1:9" ht="9.75" customHeight="1" x14ac:dyDescent="0.25">
      <c r="A389" s="133" t="s">
        <v>60</v>
      </c>
      <c r="B389" s="133"/>
      <c r="C389" s="133"/>
      <c r="D389" s="133"/>
      <c r="E389" s="133"/>
      <c r="F389" s="133"/>
      <c r="G389" s="133"/>
      <c r="H389" s="133"/>
      <c r="I389" s="133"/>
    </row>
    <row r="390" spans="1:9" ht="15" customHeight="1" x14ac:dyDescent="0.25"/>
    <row r="391" spans="1:9" ht="15" customHeight="1" x14ac:dyDescent="0.25"/>
    <row r="392" spans="1:9" ht="15" customHeight="1" x14ac:dyDescent="0.25"/>
    <row r="393" spans="1:9" ht="15" customHeight="1" x14ac:dyDescent="0.25"/>
    <row r="394" spans="1:9" ht="15" customHeight="1" x14ac:dyDescent="0.25"/>
    <row r="395" spans="1:9" ht="15" customHeight="1" x14ac:dyDescent="0.25"/>
    <row r="396" spans="1:9" ht="15" customHeight="1" x14ac:dyDescent="0.25"/>
    <row r="397" spans="1:9" ht="15" customHeight="1" x14ac:dyDescent="0.25"/>
    <row r="398" spans="1:9" ht="15" customHeight="1" x14ac:dyDescent="0.25"/>
    <row r="399" spans="1:9" ht="15" customHeight="1" x14ac:dyDescent="0.25"/>
    <row r="400" spans="1:9" s="71" customFormat="1" ht="92.1" customHeight="1" x14ac:dyDescent="0.2">
      <c r="A400" s="134" t="s">
        <v>550</v>
      </c>
      <c r="B400" s="134"/>
      <c r="C400" s="134"/>
      <c r="D400" s="134"/>
      <c r="E400" s="134"/>
      <c r="F400" s="134"/>
      <c r="G400" s="134"/>
      <c r="H400" s="69" t="s">
        <v>546</v>
      </c>
      <c r="I400" s="90" t="s">
        <v>547</v>
      </c>
    </row>
    <row r="401" spans="1:9" s="71" customFormat="1" ht="11.25" x14ac:dyDescent="0.25">
      <c r="A401" s="72" t="s">
        <v>61</v>
      </c>
      <c r="B401" s="73"/>
      <c r="C401" s="73"/>
      <c r="D401" s="73"/>
      <c r="E401" s="73"/>
      <c r="F401" s="73"/>
      <c r="G401" s="73"/>
      <c r="H401" s="73"/>
      <c r="I401" s="73"/>
    </row>
    <row r="402" spans="1:9" s="71" customFormat="1" ht="14.1" customHeight="1" x14ac:dyDescent="0.25">
      <c r="A402" s="68"/>
      <c r="B402" s="68"/>
      <c r="C402" s="68"/>
      <c r="D402" s="68"/>
      <c r="E402" s="68"/>
      <c r="F402" s="68"/>
      <c r="G402" s="68"/>
      <c r="H402" s="74"/>
      <c r="I402" s="75"/>
    </row>
    <row r="403" spans="1:9" s="71" customFormat="1" ht="11.25" x14ac:dyDescent="0.25">
      <c r="A403" s="76" t="s">
        <v>414</v>
      </c>
      <c r="B403" s="77"/>
      <c r="C403" s="77"/>
      <c r="D403" s="77"/>
      <c r="E403" s="78"/>
    </row>
    <row r="404" spans="1:9" s="71" customFormat="1" ht="13.5" customHeight="1" x14ac:dyDescent="0.25">
      <c r="A404" s="79" t="s">
        <v>63</v>
      </c>
      <c r="B404" s="80" t="s">
        <v>64</v>
      </c>
      <c r="C404" s="80" t="s">
        <v>65</v>
      </c>
      <c r="D404" s="80" t="s">
        <v>258</v>
      </c>
      <c r="E404" s="81" t="s">
        <v>375</v>
      </c>
    </row>
    <row r="405" spans="1:9" ht="9.75" customHeight="1" x14ac:dyDescent="0.25">
      <c r="A405" s="3">
        <v>3110</v>
      </c>
      <c r="B405" s="2" t="s">
        <v>117</v>
      </c>
      <c r="C405" s="4">
        <v>0</v>
      </c>
      <c r="D405" s="2"/>
      <c r="E405" s="2"/>
    </row>
    <row r="406" spans="1:9" ht="9.75" customHeight="1" x14ac:dyDescent="0.25">
      <c r="A406" s="3">
        <v>3120</v>
      </c>
      <c r="B406" s="2" t="s">
        <v>415</v>
      </c>
      <c r="C406" s="52">
        <v>690250996.39999998</v>
      </c>
      <c r="D406" s="53" t="s">
        <v>538</v>
      </c>
      <c r="E406" s="53" t="s">
        <v>539</v>
      </c>
    </row>
    <row r="407" spans="1:9" ht="9.75" customHeight="1" x14ac:dyDescent="0.25">
      <c r="A407" s="3">
        <v>3130</v>
      </c>
      <c r="B407" s="2" t="s">
        <v>416</v>
      </c>
      <c r="C407" s="4">
        <v>0</v>
      </c>
      <c r="D407" s="2"/>
      <c r="E407" s="2"/>
    </row>
    <row r="408" spans="1:9" ht="9.75" customHeight="1" x14ac:dyDescent="0.25">
      <c r="A408" s="2"/>
      <c r="B408" s="2"/>
      <c r="C408" s="2"/>
      <c r="D408" s="2"/>
      <c r="E408" s="2"/>
    </row>
    <row r="409" spans="1:9" s="71" customFormat="1" ht="11.25" x14ac:dyDescent="0.25">
      <c r="A409" s="76" t="s">
        <v>417</v>
      </c>
      <c r="B409" s="77"/>
      <c r="C409" s="77"/>
      <c r="D409" s="77"/>
      <c r="E409" s="78"/>
    </row>
    <row r="410" spans="1:9" s="71" customFormat="1" ht="15.75" customHeight="1" x14ac:dyDescent="0.25">
      <c r="A410" s="79" t="s">
        <v>63</v>
      </c>
      <c r="B410" s="80" t="s">
        <v>64</v>
      </c>
      <c r="C410" s="80" t="s">
        <v>65</v>
      </c>
      <c r="D410" s="80" t="s">
        <v>418</v>
      </c>
      <c r="E410" s="81"/>
    </row>
    <row r="411" spans="1:9" ht="9.75" customHeight="1" x14ac:dyDescent="0.25">
      <c r="A411" s="3">
        <v>3210</v>
      </c>
      <c r="B411" s="2" t="s">
        <v>419</v>
      </c>
      <c r="C411" s="4">
        <v>-3854117.09</v>
      </c>
      <c r="D411" s="53" t="s">
        <v>539</v>
      </c>
      <c r="E411" s="2"/>
    </row>
    <row r="412" spans="1:9" ht="9.75" customHeight="1" x14ac:dyDescent="0.25">
      <c r="A412" s="3">
        <v>3220</v>
      </c>
      <c r="B412" s="2" t="s">
        <v>420</v>
      </c>
      <c r="C412" s="4">
        <v>-28544879.809999999</v>
      </c>
      <c r="D412" s="53" t="s">
        <v>539</v>
      </c>
      <c r="E412" s="2"/>
    </row>
    <row r="413" spans="1:9" ht="9.75" customHeight="1" x14ac:dyDescent="0.25">
      <c r="A413" s="16">
        <v>3230</v>
      </c>
      <c r="B413" s="19" t="s">
        <v>421</v>
      </c>
      <c r="C413" s="18">
        <v>12783.36</v>
      </c>
      <c r="D413" s="2"/>
    </row>
    <row r="414" spans="1:9" ht="9.75" customHeight="1" x14ac:dyDescent="0.25">
      <c r="A414" s="3">
        <v>3231</v>
      </c>
      <c r="B414" s="2" t="s">
        <v>422</v>
      </c>
      <c r="C414" s="4">
        <v>0</v>
      </c>
      <c r="D414" s="2"/>
    </row>
    <row r="415" spans="1:9" ht="9.75" customHeight="1" x14ac:dyDescent="0.25">
      <c r="A415" s="3">
        <v>3232</v>
      </c>
      <c r="B415" s="2" t="s">
        <v>423</v>
      </c>
      <c r="C415" s="4">
        <v>12783.36</v>
      </c>
      <c r="D415" s="2"/>
    </row>
    <row r="416" spans="1:9" ht="9.75" customHeight="1" x14ac:dyDescent="0.25">
      <c r="A416" s="3">
        <v>3233</v>
      </c>
      <c r="B416" s="2" t="s">
        <v>424</v>
      </c>
      <c r="C416" s="4">
        <v>0</v>
      </c>
      <c r="D416" s="2"/>
    </row>
    <row r="417" spans="1:4" ht="9.75" customHeight="1" x14ac:dyDescent="0.25">
      <c r="A417" s="3">
        <v>3239</v>
      </c>
      <c r="B417" s="2" t="s">
        <v>425</v>
      </c>
      <c r="C417" s="4">
        <v>0</v>
      </c>
      <c r="D417" s="2"/>
    </row>
    <row r="418" spans="1:4" ht="9.75" customHeight="1" x14ac:dyDescent="0.25">
      <c r="A418" s="16">
        <v>3240</v>
      </c>
      <c r="B418" s="19" t="s">
        <v>426</v>
      </c>
      <c r="C418" s="18">
        <v>0</v>
      </c>
      <c r="D418" s="2"/>
    </row>
    <row r="419" spans="1:4" ht="9.75" customHeight="1" x14ac:dyDescent="0.25">
      <c r="A419" s="3">
        <v>3241</v>
      </c>
      <c r="B419" s="2" t="s">
        <v>427</v>
      </c>
      <c r="C419" s="4">
        <v>0</v>
      </c>
      <c r="D419" s="2"/>
    </row>
    <row r="420" spans="1:4" ht="9.75" customHeight="1" x14ac:dyDescent="0.25">
      <c r="A420" s="3">
        <v>3242</v>
      </c>
      <c r="B420" s="2" t="s">
        <v>428</v>
      </c>
      <c r="C420" s="4">
        <v>0</v>
      </c>
      <c r="D420" s="2"/>
    </row>
    <row r="421" spans="1:4" ht="9.75" customHeight="1" x14ac:dyDescent="0.25">
      <c r="A421" s="3">
        <v>3243</v>
      </c>
      <c r="B421" s="2" t="s">
        <v>429</v>
      </c>
      <c r="C421" s="4">
        <v>0</v>
      </c>
      <c r="D421" s="2"/>
    </row>
    <row r="422" spans="1:4" ht="9.75" customHeight="1" x14ac:dyDescent="0.25">
      <c r="A422" s="3">
        <v>3250</v>
      </c>
      <c r="B422" s="2" t="s">
        <v>430</v>
      </c>
      <c r="C422" s="4">
        <f>SUM(C423:C425)</f>
        <v>-1700362.57</v>
      </c>
      <c r="D422" s="2"/>
    </row>
    <row r="423" spans="1:4" ht="9.75" customHeight="1" x14ac:dyDescent="0.25">
      <c r="A423" s="3">
        <v>3251</v>
      </c>
      <c r="B423" s="2" t="s">
        <v>431</v>
      </c>
      <c r="C423" s="4">
        <v>-1700362.57</v>
      </c>
      <c r="D423" s="2"/>
    </row>
    <row r="424" spans="1:4" ht="9.75" customHeight="1" x14ac:dyDescent="0.25">
      <c r="A424" s="3">
        <v>3252</v>
      </c>
      <c r="B424" s="2" t="s">
        <v>432</v>
      </c>
      <c r="C424" s="4">
        <v>0</v>
      </c>
      <c r="D424" s="2"/>
    </row>
    <row r="425" spans="1:4" ht="9.75" customHeight="1" x14ac:dyDescent="0.25">
      <c r="A425" s="3">
        <v>3253</v>
      </c>
      <c r="B425" s="2" t="s">
        <v>433</v>
      </c>
      <c r="C425" s="4">
        <v>0</v>
      </c>
      <c r="D425" s="2"/>
    </row>
    <row r="426" spans="1:4" ht="9.75" customHeight="1" x14ac:dyDescent="0.25">
      <c r="A426" s="2"/>
      <c r="B426" s="2"/>
      <c r="C426" s="2"/>
      <c r="D426" s="2"/>
    </row>
    <row r="427" spans="1:4" ht="9.75" customHeight="1" x14ac:dyDescent="0.25">
      <c r="A427" s="2"/>
      <c r="B427" s="2" t="s">
        <v>60</v>
      </c>
      <c r="C427" s="2"/>
      <c r="D427" s="2"/>
    </row>
    <row r="428" spans="1:4" ht="15" customHeight="1" x14ac:dyDescent="0.25"/>
    <row r="429" spans="1:4" ht="15" customHeight="1" x14ac:dyDescent="0.25"/>
    <row r="430" spans="1:4" ht="15" customHeight="1" x14ac:dyDescent="0.25"/>
    <row r="431" spans="1:4" ht="15" customHeight="1" x14ac:dyDescent="0.25"/>
    <row r="432" spans="1:4" ht="15" customHeight="1" x14ac:dyDescent="0.25"/>
    <row r="433" spans="1:9" ht="15" customHeight="1" x14ac:dyDescent="0.25"/>
    <row r="434" spans="1:9" ht="15" customHeight="1" x14ac:dyDescent="0.25"/>
    <row r="435" spans="1:9" ht="15" customHeight="1" x14ac:dyDescent="0.25"/>
    <row r="436" spans="1:9" ht="15" customHeight="1" x14ac:dyDescent="0.25"/>
    <row r="437" spans="1:9" ht="15" customHeight="1" x14ac:dyDescent="0.25"/>
    <row r="438" spans="1:9" s="71" customFormat="1" ht="92.1" customHeight="1" x14ac:dyDescent="0.2">
      <c r="A438" s="134" t="s">
        <v>551</v>
      </c>
      <c r="B438" s="134"/>
      <c r="C438" s="134"/>
      <c r="D438" s="134"/>
      <c r="E438" s="134"/>
      <c r="F438" s="134"/>
      <c r="G438" s="134"/>
      <c r="H438" s="69" t="s">
        <v>546</v>
      </c>
      <c r="I438" s="90" t="s">
        <v>547</v>
      </c>
    </row>
    <row r="439" spans="1:9" s="71" customFormat="1" ht="12" customHeight="1" x14ac:dyDescent="0.25">
      <c r="A439" s="72" t="s">
        <v>61</v>
      </c>
      <c r="B439" s="73"/>
      <c r="C439" s="73"/>
      <c r="D439" s="73"/>
      <c r="E439" s="73"/>
      <c r="F439" s="73"/>
      <c r="G439" s="73"/>
      <c r="H439" s="73"/>
      <c r="I439" s="73"/>
    </row>
    <row r="440" spans="1:9" s="71" customFormat="1" ht="8.1" customHeight="1" x14ac:dyDescent="0.25">
      <c r="A440" s="68"/>
      <c r="B440" s="68"/>
      <c r="C440" s="68"/>
      <c r="D440" s="68"/>
      <c r="E440" s="68"/>
      <c r="F440" s="68"/>
      <c r="G440" s="68"/>
      <c r="H440" s="74"/>
      <c r="I440" s="75"/>
    </row>
    <row r="441" spans="1:9" s="71" customFormat="1" ht="11.25" x14ac:dyDescent="0.25">
      <c r="A441" s="76" t="s">
        <v>434</v>
      </c>
      <c r="B441" s="77"/>
      <c r="C441" s="77"/>
      <c r="D441" s="78"/>
    </row>
    <row r="442" spans="1:9" s="71" customFormat="1" ht="11.25" x14ac:dyDescent="0.25">
      <c r="A442" s="79" t="s">
        <v>63</v>
      </c>
      <c r="B442" s="80" t="s">
        <v>64</v>
      </c>
      <c r="C442" s="80">
        <v>2025</v>
      </c>
      <c r="D442" s="81">
        <v>2024</v>
      </c>
    </row>
    <row r="443" spans="1:9" ht="9.75" customHeight="1" x14ac:dyDescent="0.25">
      <c r="A443" s="3">
        <v>1111</v>
      </c>
      <c r="B443" s="2" t="s">
        <v>435</v>
      </c>
      <c r="C443" s="4">
        <v>0</v>
      </c>
      <c r="D443" s="4">
        <v>0</v>
      </c>
      <c r="E443" s="2"/>
    </row>
    <row r="444" spans="1:9" ht="9.75" customHeight="1" x14ac:dyDescent="0.25">
      <c r="A444" s="3">
        <v>1112</v>
      </c>
      <c r="B444" s="2" t="s">
        <v>436</v>
      </c>
      <c r="C444" s="4">
        <v>25466271.760000002</v>
      </c>
      <c r="D444" s="4">
        <v>74540264.439999998</v>
      </c>
      <c r="E444" s="2"/>
    </row>
    <row r="445" spans="1:9" ht="9.75" customHeight="1" x14ac:dyDescent="0.25">
      <c r="A445" s="3">
        <v>1113</v>
      </c>
      <c r="B445" s="2" t="s">
        <v>437</v>
      </c>
      <c r="C445" s="4">
        <v>100886.48</v>
      </c>
      <c r="D445" s="4">
        <v>5652421.9400000004</v>
      </c>
      <c r="E445" s="2"/>
    </row>
    <row r="446" spans="1:9" ht="9.75" customHeight="1" x14ac:dyDescent="0.25">
      <c r="A446" s="3">
        <v>1114</v>
      </c>
      <c r="B446" s="2" t="s">
        <v>259</v>
      </c>
      <c r="C446" s="4">
        <v>102471619.15000001</v>
      </c>
      <c r="D446" s="4">
        <v>10999999</v>
      </c>
      <c r="E446" s="2"/>
    </row>
    <row r="447" spans="1:9" ht="9.75" customHeight="1" x14ac:dyDescent="0.25">
      <c r="A447" s="3">
        <v>1115</v>
      </c>
      <c r="B447" s="2" t="s">
        <v>260</v>
      </c>
      <c r="C447" s="4">
        <v>0</v>
      </c>
      <c r="D447" s="4">
        <v>0</v>
      </c>
      <c r="E447" s="2"/>
    </row>
    <row r="448" spans="1:9" ht="9.75" customHeight="1" x14ac:dyDescent="0.25">
      <c r="A448" s="3">
        <v>1116</v>
      </c>
      <c r="B448" s="2" t="s">
        <v>438</v>
      </c>
      <c r="C448" s="4">
        <v>31279820.879999999</v>
      </c>
      <c r="D448" s="4">
        <v>10317469.98</v>
      </c>
      <c r="E448" s="2"/>
    </row>
    <row r="449" spans="1:5" ht="9.75" customHeight="1" x14ac:dyDescent="0.25">
      <c r="A449" s="3">
        <v>1119</v>
      </c>
      <c r="B449" s="2" t="s">
        <v>439</v>
      </c>
      <c r="C449" s="4">
        <v>0</v>
      </c>
      <c r="D449" s="4">
        <v>0</v>
      </c>
      <c r="E449" s="2"/>
    </row>
    <row r="450" spans="1:5" ht="9.75" customHeight="1" x14ac:dyDescent="0.25">
      <c r="A450" s="16">
        <v>1110</v>
      </c>
      <c r="B450" s="17" t="s">
        <v>440</v>
      </c>
      <c r="C450" s="18">
        <f>SUM(C443:C449)</f>
        <v>159318598.27000001</v>
      </c>
      <c r="D450" s="18">
        <f>SUM(D443:D449)</f>
        <v>101510155.36</v>
      </c>
      <c r="E450" s="2"/>
    </row>
    <row r="451" spans="1:5" ht="15" customHeight="1" x14ac:dyDescent="0.25"/>
    <row r="452" spans="1:5" ht="15" customHeight="1" x14ac:dyDescent="0.25"/>
    <row r="453" spans="1:5" s="71" customFormat="1" ht="11.25" x14ac:dyDescent="0.25">
      <c r="A453" s="76" t="s">
        <v>441</v>
      </c>
      <c r="B453" s="77"/>
      <c r="C453" s="77"/>
      <c r="D453" s="78"/>
    </row>
    <row r="454" spans="1:5" s="71" customFormat="1" ht="11.25" x14ac:dyDescent="0.25">
      <c r="A454" s="79" t="s">
        <v>63</v>
      </c>
      <c r="B454" s="80" t="s">
        <v>64</v>
      </c>
      <c r="C454" s="80">
        <v>2025</v>
      </c>
      <c r="D454" s="81">
        <v>2024</v>
      </c>
    </row>
    <row r="455" spans="1:5" ht="9.75" customHeight="1" x14ac:dyDescent="0.25">
      <c r="A455" s="16">
        <v>1230</v>
      </c>
      <c r="B455" s="19" t="s">
        <v>308</v>
      </c>
      <c r="C455" s="18">
        <f>SUM(C456:C462)</f>
        <v>716663.33</v>
      </c>
      <c r="D455" s="18">
        <f>SUM(D456:D462)</f>
        <v>10314933.810000001</v>
      </c>
    </row>
    <row r="456" spans="1:5" ht="9.75" customHeight="1" x14ac:dyDescent="0.25">
      <c r="A456" s="3">
        <v>1231</v>
      </c>
      <c r="B456" s="2" t="s">
        <v>309</v>
      </c>
      <c r="C456" s="4">
        <v>0</v>
      </c>
      <c r="D456" s="4">
        <v>0</v>
      </c>
    </row>
    <row r="457" spans="1:5" ht="9.75" customHeight="1" x14ac:dyDescent="0.25">
      <c r="A457" s="3">
        <v>1232</v>
      </c>
      <c r="B457" s="2" t="s">
        <v>310</v>
      </c>
      <c r="C457" s="4">
        <v>0</v>
      </c>
      <c r="D457" s="4">
        <v>0</v>
      </c>
    </row>
    <row r="458" spans="1:5" ht="9.75" customHeight="1" x14ac:dyDescent="0.25">
      <c r="A458" s="3">
        <v>1233</v>
      </c>
      <c r="B458" s="2" t="s">
        <v>311</v>
      </c>
      <c r="C458" s="4">
        <v>0</v>
      </c>
      <c r="D458" s="4">
        <v>0</v>
      </c>
    </row>
    <row r="459" spans="1:5" ht="9.75" customHeight="1" x14ac:dyDescent="0.25">
      <c r="A459" s="3">
        <v>1234</v>
      </c>
      <c r="B459" s="2" t="s">
        <v>312</v>
      </c>
      <c r="C459" s="4">
        <v>0</v>
      </c>
      <c r="D459" s="4">
        <v>0</v>
      </c>
    </row>
    <row r="460" spans="1:5" ht="9.75" customHeight="1" x14ac:dyDescent="0.25">
      <c r="A460" s="3">
        <v>1235</v>
      </c>
      <c r="B460" s="2" t="s">
        <v>313</v>
      </c>
      <c r="C460" s="4">
        <v>0</v>
      </c>
      <c r="D460" s="4">
        <v>0</v>
      </c>
    </row>
    <row r="461" spans="1:5" ht="9.75" customHeight="1" x14ac:dyDescent="0.25">
      <c r="A461" s="3">
        <v>1236</v>
      </c>
      <c r="B461" s="2" t="s">
        <v>314</v>
      </c>
      <c r="C461" s="4">
        <v>716663.33</v>
      </c>
      <c r="D461" s="4">
        <v>10314933.810000001</v>
      </c>
    </row>
    <row r="462" spans="1:5" ht="9.75" customHeight="1" x14ac:dyDescent="0.25">
      <c r="A462" s="3">
        <v>1239</v>
      </c>
      <c r="B462" s="2" t="s">
        <v>315</v>
      </c>
      <c r="C462" s="4">
        <v>0</v>
      </c>
      <c r="D462" s="4">
        <v>0</v>
      </c>
    </row>
    <row r="463" spans="1:5" ht="9.75" customHeight="1" x14ac:dyDescent="0.25">
      <c r="A463" s="16">
        <v>1240</v>
      </c>
      <c r="B463" s="19" t="s">
        <v>316</v>
      </c>
      <c r="C463" s="18">
        <f>SUM(C464:C471)</f>
        <v>14993438.460000001</v>
      </c>
      <c r="D463" s="18">
        <f>SUM(D464:D471)</f>
        <v>11319025.17</v>
      </c>
    </row>
    <row r="464" spans="1:5" ht="9.75" customHeight="1" x14ac:dyDescent="0.25">
      <c r="A464" s="3">
        <v>1241</v>
      </c>
      <c r="B464" s="2" t="s">
        <v>317</v>
      </c>
      <c r="C464" s="4">
        <v>1515910.52</v>
      </c>
      <c r="D464" s="4">
        <v>8600215.2699999996</v>
      </c>
    </row>
    <row r="465" spans="1:5" ht="9.75" customHeight="1" x14ac:dyDescent="0.25">
      <c r="A465" s="3">
        <v>1242</v>
      </c>
      <c r="B465" s="2" t="s">
        <v>318</v>
      </c>
      <c r="C465" s="4">
        <v>469120.45</v>
      </c>
      <c r="D465" s="4">
        <v>416267.01</v>
      </c>
    </row>
    <row r="466" spans="1:5" ht="9.75" customHeight="1" x14ac:dyDescent="0.25">
      <c r="A466" s="3">
        <v>1243</v>
      </c>
      <c r="B466" s="2" t="s">
        <v>319</v>
      </c>
      <c r="C466" s="4">
        <v>0</v>
      </c>
      <c r="D466" s="4">
        <v>0</v>
      </c>
    </row>
    <row r="467" spans="1:5" ht="9.75" customHeight="1" x14ac:dyDescent="0.25">
      <c r="A467" s="3">
        <v>1244</v>
      </c>
      <c r="B467" s="2" t="s">
        <v>320</v>
      </c>
      <c r="C467" s="4">
        <v>11564049</v>
      </c>
      <c r="D467" s="4">
        <v>1296830</v>
      </c>
    </row>
    <row r="468" spans="1:5" ht="9.75" customHeight="1" x14ac:dyDescent="0.25">
      <c r="A468" s="3">
        <v>1245</v>
      </c>
      <c r="B468" s="2" t="s">
        <v>321</v>
      </c>
      <c r="C468" s="4">
        <v>0</v>
      </c>
      <c r="D468" s="4">
        <v>0</v>
      </c>
    </row>
    <row r="469" spans="1:5" ht="9.75" customHeight="1" x14ac:dyDescent="0.25">
      <c r="A469" s="3">
        <v>1246</v>
      </c>
      <c r="B469" s="2" t="s">
        <v>322</v>
      </c>
      <c r="C469" s="4">
        <v>1444358.49</v>
      </c>
      <c r="D469" s="4">
        <v>1005712.89</v>
      </c>
    </row>
    <row r="470" spans="1:5" ht="9.75" customHeight="1" x14ac:dyDescent="0.25">
      <c r="A470" s="3">
        <v>1247</v>
      </c>
      <c r="B470" s="2" t="s">
        <v>323</v>
      </c>
      <c r="C470" s="4">
        <v>0</v>
      </c>
      <c r="D470" s="4">
        <v>0</v>
      </c>
    </row>
    <row r="471" spans="1:5" ht="9.75" customHeight="1" x14ac:dyDescent="0.25">
      <c r="A471" s="3">
        <v>1248</v>
      </c>
      <c r="B471" s="2" t="s">
        <v>324</v>
      </c>
      <c r="C471" s="4">
        <v>0</v>
      </c>
      <c r="D471" s="4">
        <v>0</v>
      </c>
    </row>
    <row r="472" spans="1:5" ht="9.75" customHeight="1" x14ac:dyDescent="0.25">
      <c r="A472" s="16">
        <v>1250</v>
      </c>
      <c r="B472" s="19" t="s">
        <v>330</v>
      </c>
      <c r="C472" s="18">
        <f>SUM(C473:C477)</f>
        <v>98747.7</v>
      </c>
      <c r="D472" s="18">
        <f>SUM(D473:D477)</f>
        <v>1168720.6299999999</v>
      </c>
    </row>
    <row r="473" spans="1:5" ht="9.75" customHeight="1" x14ac:dyDescent="0.25">
      <c r="A473" s="3">
        <v>1251</v>
      </c>
      <c r="B473" s="2" t="s">
        <v>331</v>
      </c>
      <c r="C473" s="4">
        <v>98747.7</v>
      </c>
      <c r="D473" s="4">
        <v>0</v>
      </c>
    </row>
    <row r="474" spans="1:5" ht="9.75" customHeight="1" x14ac:dyDescent="0.25">
      <c r="A474" s="3">
        <v>1252</v>
      </c>
      <c r="B474" s="2" t="s">
        <v>332</v>
      </c>
      <c r="C474" s="4">
        <v>0</v>
      </c>
      <c r="D474" s="4">
        <v>0</v>
      </c>
    </row>
    <row r="475" spans="1:5" ht="9.75" customHeight="1" x14ac:dyDescent="0.25">
      <c r="A475" s="3">
        <v>1253</v>
      </c>
      <c r="B475" s="2" t="s">
        <v>333</v>
      </c>
      <c r="C475" s="4">
        <v>0</v>
      </c>
      <c r="D475" s="4">
        <v>0</v>
      </c>
    </row>
    <row r="476" spans="1:5" ht="9.75" customHeight="1" x14ac:dyDescent="0.25">
      <c r="A476" s="3">
        <v>1254</v>
      </c>
      <c r="B476" s="2" t="s">
        <v>334</v>
      </c>
      <c r="C476" s="4">
        <v>0</v>
      </c>
      <c r="D476" s="4">
        <v>1168720.6299999999</v>
      </c>
    </row>
    <row r="477" spans="1:5" ht="9.75" customHeight="1" x14ac:dyDescent="0.25">
      <c r="A477" s="3">
        <v>1259</v>
      </c>
      <c r="B477" s="2" t="s">
        <v>335</v>
      </c>
      <c r="C477" s="4">
        <v>0</v>
      </c>
      <c r="D477" s="4">
        <v>0</v>
      </c>
    </row>
    <row r="478" spans="1:5" ht="9.75" customHeight="1" x14ac:dyDescent="0.25">
      <c r="A478" s="3"/>
      <c r="B478" s="17" t="s">
        <v>442</v>
      </c>
      <c r="C478" s="18">
        <f t="shared" ref="C478:D478" si="47">C455+C463+C472</f>
        <v>15808849.49</v>
      </c>
      <c r="D478" s="18">
        <f t="shared" si="47"/>
        <v>22802679.609999999</v>
      </c>
    </row>
    <row r="479" spans="1:5" ht="9.75" customHeight="1" x14ac:dyDescent="0.25">
      <c r="A479" s="2"/>
      <c r="B479" s="2"/>
      <c r="C479" s="2"/>
      <c r="D479" s="2"/>
    </row>
    <row r="480" spans="1:5" s="71" customFormat="1" ht="13.5" customHeight="1" x14ac:dyDescent="0.25">
      <c r="A480" s="76" t="s">
        <v>443</v>
      </c>
      <c r="B480" s="77"/>
      <c r="C480" s="77"/>
      <c r="D480" s="78"/>
      <c r="E480" s="86"/>
    </row>
    <row r="481" spans="1:5" s="71" customFormat="1" ht="15.75" customHeight="1" x14ac:dyDescent="0.25">
      <c r="A481" s="79" t="s">
        <v>63</v>
      </c>
      <c r="B481" s="80" t="s">
        <v>64</v>
      </c>
      <c r="C481" s="80">
        <v>2025</v>
      </c>
      <c r="D481" s="80">
        <v>2024</v>
      </c>
      <c r="E481" s="88"/>
    </row>
    <row r="482" spans="1:5" ht="11.25" customHeight="1" x14ac:dyDescent="0.25">
      <c r="A482" s="16">
        <v>3210</v>
      </c>
      <c r="B482" s="19" t="s">
        <v>444</v>
      </c>
      <c r="C482" s="18">
        <v>-3854117.09</v>
      </c>
      <c r="D482" s="18">
        <v>-44210159.850000001</v>
      </c>
    </row>
    <row r="483" spans="1:5" ht="11.25" customHeight="1" x14ac:dyDescent="0.25">
      <c r="A483" s="3"/>
      <c r="B483" s="17" t="s">
        <v>445</v>
      </c>
      <c r="C483" s="18">
        <f>C484+C496+C524+C527+C533</f>
        <v>71393928.019999996</v>
      </c>
      <c r="D483" s="18">
        <f>D484+D496+D524+D527+D533</f>
        <v>67394394.629999995</v>
      </c>
    </row>
    <row r="484" spans="1:5" ht="11.25" customHeight="1" x14ac:dyDescent="0.25">
      <c r="A484" s="16">
        <v>5400</v>
      </c>
      <c r="B484" s="19" t="s">
        <v>212</v>
      </c>
      <c r="C484" s="18">
        <f>SUM(C485:C495)</f>
        <v>0</v>
      </c>
      <c r="D484" s="18">
        <f>SUM(D485:D495)</f>
        <v>0</v>
      </c>
    </row>
    <row r="485" spans="1:5" ht="11.25" customHeight="1" x14ac:dyDescent="0.25">
      <c r="A485" s="3">
        <v>5410</v>
      </c>
      <c r="B485" s="2" t="s">
        <v>446</v>
      </c>
      <c r="C485" s="4">
        <v>0</v>
      </c>
      <c r="D485" s="4">
        <v>0</v>
      </c>
    </row>
    <row r="486" spans="1:5" ht="11.25" customHeight="1" x14ac:dyDescent="0.25">
      <c r="A486" s="3">
        <v>5411</v>
      </c>
      <c r="B486" s="2" t="s">
        <v>214</v>
      </c>
      <c r="C486" s="4">
        <v>0</v>
      </c>
      <c r="D486" s="4">
        <v>0</v>
      </c>
    </row>
    <row r="487" spans="1:5" ht="11.25" customHeight="1" x14ac:dyDescent="0.25">
      <c r="A487" s="3">
        <v>5420</v>
      </c>
      <c r="B487" s="2" t="s">
        <v>447</v>
      </c>
      <c r="C487" s="4">
        <v>0</v>
      </c>
      <c r="D487" s="4">
        <v>0</v>
      </c>
    </row>
    <row r="488" spans="1:5" ht="11.25" customHeight="1" x14ac:dyDescent="0.25">
      <c r="A488" s="3">
        <v>5421</v>
      </c>
      <c r="B488" s="2" t="s">
        <v>217</v>
      </c>
      <c r="C488" s="4">
        <v>0</v>
      </c>
      <c r="D488" s="4">
        <v>0</v>
      </c>
    </row>
    <row r="489" spans="1:5" ht="11.25" customHeight="1" x14ac:dyDescent="0.25">
      <c r="A489" s="3">
        <v>5430</v>
      </c>
      <c r="B489" s="2" t="s">
        <v>448</v>
      </c>
      <c r="C489" s="4">
        <v>0</v>
      </c>
      <c r="D489" s="4">
        <v>0</v>
      </c>
    </row>
    <row r="490" spans="1:5" ht="11.25" customHeight="1" x14ac:dyDescent="0.25">
      <c r="A490" s="3">
        <v>5431</v>
      </c>
      <c r="B490" s="2" t="s">
        <v>220</v>
      </c>
      <c r="C490" s="4">
        <v>0</v>
      </c>
      <c r="D490" s="4">
        <v>0</v>
      </c>
    </row>
    <row r="491" spans="1:5" ht="11.25" customHeight="1" x14ac:dyDescent="0.25">
      <c r="A491" s="3">
        <v>5440</v>
      </c>
      <c r="B491" s="2" t="s">
        <v>449</v>
      </c>
      <c r="C491" s="4">
        <v>0</v>
      </c>
      <c r="D491" s="4">
        <v>0</v>
      </c>
    </row>
    <row r="492" spans="1:5" ht="11.25" customHeight="1" x14ac:dyDescent="0.25">
      <c r="A492" s="3">
        <v>5441</v>
      </c>
      <c r="B492" s="2" t="s">
        <v>449</v>
      </c>
      <c r="C492" s="4">
        <v>0</v>
      </c>
      <c r="D492" s="4">
        <v>0</v>
      </c>
    </row>
    <row r="493" spans="1:5" ht="11.25" customHeight="1" x14ac:dyDescent="0.25">
      <c r="A493" s="3">
        <v>5450</v>
      </c>
      <c r="B493" s="2" t="s">
        <v>450</v>
      </c>
      <c r="C493" s="4">
        <v>0</v>
      </c>
      <c r="D493" s="4">
        <v>0</v>
      </c>
    </row>
    <row r="494" spans="1:5" ht="11.25" customHeight="1" x14ac:dyDescent="0.25">
      <c r="A494" s="3">
        <v>5451</v>
      </c>
      <c r="B494" s="2" t="s">
        <v>224</v>
      </c>
      <c r="C494" s="4">
        <v>0</v>
      </c>
      <c r="D494" s="4">
        <v>0</v>
      </c>
    </row>
    <row r="495" spans="1:5" ht="11.25" customHeight="1" x14ac:dyDescent="0.25">
      <c r="A495" s="3">
        <v>5452</v>
      </c>
      <c r="B495" s="2" t="s">
        <v>225</v>
      </c>
      <c r="C495" s="4">
        <v>0</v>
      </c>
      <c r="D495" s="4">
        <v>0</v>
      </c>
    </row>
    <row r="496" spans="1:5" ht="11.25" customHeight="1" x14ac:dyDescent="0.25">
      <c r="A496" s="16">
        <v>5500</v>
      </c>
      <c r="B496" s="19" t="s">
        <v>226</v>
      </c>
      <c r="C496" s="18">
        <f>C497+C506+C509+C515</f>
        <v>60155224.409999996</v>
      </c>
      <c r="D496" s="18">
        <f>D497+D506+D509+D515</f>
        <v>53424950.009999998</v>
      </c>
    </row>
    <row r="497" spans="1:4" ht="11.25" customHeight="1" x14ac:dyDescent="0.25">
      <c r="A497" s="16">
        <v>5510</v>
      </c>
      <c r="B497" s="19" t="s">
        <v>227</v>
      </c>
      <c r="C497" s="18">
        <f>SUM(C498:C505)</f>
        <v>60155224.409999996</v>
      </c>
      <c r="D497" s="18">
        <f>SUM(D498:D505)</f>
        <v>53424950.009999998</v>
      </c>
    </row>
    <row r="498" spans="1:4" ht="11.25" customHeight="1" x14ac:dyDescent="0.25">
      <c r="A498" s="3">
        <v>5511</v>
      </c>
      <c r="B498" s="2" t="s">
        <v>228</v>
      </c>
      <c r="C498" s="4">
        <v>0</v>
      </c>
      <c r="D498" s="4">
        <v>0</v>
      </c>
    </row>
    <row r="499" spans="1:4" ht="11.25" customHeight="1" x14ac:dyDescent="0.25">
      <c r="A499" s="3">
        <v>5512</v>
      </c>
      <c r="B499" s="2" t="s">
        <v>229</v>
      </c>
      <c r="C499" s="4">
        <v>0</v>
      </c>
      <c r="D499" s="4">
        <v>0</v>
      </c>
    </row>
    <row r="500" spans="1:4" ht="11.25" customHeight="1" x14ac:dyDescent="0.25">
      <c r="A500" s="3">
        <v>5513</v>
      </c>
      <c r="B500" s="2" t="s">
        <v>230</v>
      </c>
      <c r="C500" s="4">
        <v>43144556.469999999</v>
      </c>
      <c r="D500" s="4">
        <v>36644032.670000002</v>
      </c>
    </row>
    <row r="501" spans="1:4" ht="11.25" customHeight="1" x14ac:dyDescent="0.25">
      <c r="A501" s="3">
        <v>5514</v>
      </c>
      <c r="B501" s="2" t="s">
        <v>231</v>
      </c>
      <c r="C501" s="4">
        <v>0</v>
      </c>
      <c r="D501" s="4">
        <v>0</v>
      </c>
    </row>
    <row r="502" spans="1:4" ht="11.25" customHeight="1" x14ac:dyDescent="0.25">
      <c r="A502" s="3">
        <v>5515</v>
      </c>
      <c r="B502" s="2" t="s">
        <v>232</v>
      </c>
      <c r="C502" s="4">
        <v>14512596.66</v>
      </c>
      <c r="D502" s="4">
        <v>14015843.470000001</v>
      </c>
    </row>
    <row r="503" spans="1:4" ht="11.25" customHeight="1" x14ac:dyDescent="0.25">
      <c r="A503" s="3">
        <v>5516</v>
      </c>
      <c r="B503" s="2" t="s">
        <v>233</v>
      </c>
      <c r="C503" s="4">
        <v>0</v>
      </c>
      <c r="D503" s="4">
        <v>0</v>
      </c>
    </row>
    <row r="504" spans="1:4" ht="11.25" customHeight="1" x14ac:dyDescent="0.25">
      <c r="A504" s="3">
        <v>5517</v>
      </c>
      <c r="B504" s="2" t="s">
        <v>234</v>
      </c>
      <c r="C504" s="4">
        <v>1082848.72</v>
      </c>
      <c r="D504" s="4">
        <v>1549640.94</v>
      </c>
    </row>
    <row r="505" spans="1:4" ht="11.25" customHeight="1" x14ac:dyDescent="0.25">
      <c r="A505" s="3">
        <v>5518</v>
      </c>
      <c r="B505" s="2" t="s">
        <v>235</v>
      </c>
      <c r="C505" s="4">
        <v>1415222.56</v>
      </c>
      <c r="D505" s="4">
        <v>1215432.93</v>
      </c>
    </row>
    <row r="506" spans="1:4" ht="11.25" customHeight="1" x14ac:dyDescent="0.25">
      <c r="A506" s="16">
        <v>5520</v>
      </c>
      <c r="B506" s="19" t="s">
        <v>236</v>
      </c>
      <c r="C506" s="18">
        <f>SUM(C507:C508)</f>
        <v>0</v>
      </c>
      <c r="D506" s="18">
        <f>SUM(D507:D508)</f>
        <v>0</v>
      </c>
    </row>
    <row r="507" spans="1:4" ht="11.25" customHeight="1" x14ac:dyDescent="0.25">
      <c r="A507" s="3">
        <v>5521</v>
      </c>
      <c r="B507" s="2" t="s">
        <v>237</v>
      </c>
      <c r="C507" s="4">
        <v>0</v>
      </c>
      <c r="D507" s="4">
        <v>0</v>
      </c>
    </row>
    <row r="508" spans="1:4" ht="11.25" customHeight="1" x14ac:dyDescent="0.25">
      <c r="A508" s="3">
        <v>5522</v>
      </c>
      <c r="B508" s="2" t="s">
        <v>238</v>
      </c>
      <c r="C508" s="4">
        <v>0</v>
      </c>
      <c r="D508" s="4">
        <v>0</v>
      </c>
    </row>
    <row r="509" spans="1:4" ht="11.25" customHeight="1" x14ac:dyDescent="0.25">
      <c r="A509" s="16">
        <v>5530</v>
      </c>
      <c r="B509" s="19" t="s">
        <v>239</v>
      </c>
      <c r="C509" s="18">
        <f>SUM(C510:C514)</f>
        <v>0</v>
      </c>
      <c r="D509" s="18">
        <f>SUM(D510:D514)</f>
        <v>0</v>
      </c>
    </row>
    <row r="510" spans="1:4" ht="11.25" customHeight="1" x14ac:dyDescent="0.25">
      <c r="A510" s="3">
        <v>5531</v>
      </c>
      <c r="B510" s="2" t="s">
        <v>240</v>
      </c>
      <c r="C510" s="4">
        <v>0</v>
      </c>
      <c r="D510" s="4">
        <v>0</v>
      </c>
    </row>
    <row r="511" spans="1:4" ht="11.25" customHeight="1" x14ac:dyDescent="0.25">
      <c r="A511" s="3">
        <v>5532</v>
      </c>
      <c r="B511" s="2" t="s">
        <v>241</v>
      </c>
      <c r="C511" s="4">
        <v>0</v>
      </c>
      <c r="D511" s="4">
        <v>0</v>
      </c>
    </row>
    <row r="512" spans="1:4" ht="11.25" customHeight="1" x14ac:dyDescent="0.25">
      <c r="A512" s="3">
        <v>5533</v>
      </c>
      <c r="B512" s="2" t="s">
        <v>242</v>
      </c>
      <c r="C512" s="4">
        <v>0</v>
      </c>
      <c r="D512" s="4">
        <v>0</v>
      </c>
    </row>
    <row r="513" spans="1:4" ht="11.25" customHeight="1" x14ac:dyDescent="0.25">
      <c r="A513" s="3">
        <v>5534</v>
      </c>
      <c r="B513" s="2" t="s">
        <v>243</v>
      </c>
      <c r="C513" s="4">
        <v>0</v>
      </c>
      <c r="D513" s="4">
        <v>0</v>
      </c>
    </row>
    <row r="514" spans="1:4" ht="11.25" customHeight="1" x14ac:dyDescent="0.25">
      <c r="A514" s="3">
        <v>5535</v>
      </c>
      <c r="B514" s="2" t="s">
        <v>244</v>
      </c>
      <c r="C514" s="4">
        <v>0</v>
      </c>
      <c r="D514" s="4">
        <v>0</v>
      </c>
    </row>
    <row r="515" spans="1:4" ht="11.25" customHeight="1" x14ac:dyDescent="0.25">
      <c r="A515" s="16">
        <v>5590</v>
      </c>
      <c r="B515" s="19" t="s">
        <v>245</v>
      </c>
      <c r="C515" s="18">
        <f>SUM(C516:C523)</f>
        <v>0</v>
      </c>
      <c r="D515" s="18">
        <f>SUM(D516:D523)</f>
        <v>0</v>
      </c>
    </row>
    <row r="516" spans="1:4" ht="11.25" customHeight="1" x14ac:dyDescent="0.25">
      <c r="A516" s="3">
        <v>5591</v>
      </c>
      <c r="B516" s="2" t="s">
        <v>246</v>
      </c>
      <c r="C516" s="4">
        <v>0</v>
      </c>
      <c r="D516" s="4">
        <v>0</v>
      </c>
    </row>
    <row r="517" spans="1:4" ht="11.25" customHeight="1" x14ac:dyDescent="0.25">
      <c r="A517" s="3">
        <v>5592</v>
      </c>
      <c r="B517" s="2" t="s">
        <v>247</v>
      </c>
      <c r="C517" s="4">
        <v>0</v>
      </c>
      <c r="D517" s="4">
        <v>0</v>
      </c>
    </row>
    <row r="518" spans="1:4" ht="11.25" customHeight="1" x14ac:dyDescent="0.25">
      <c r="A518" s="3">
        <v>5593</v>
      </c>
      <c r="B518" s="2" t="s">
        <v>248</v>
      </c>
      <c r="C518" s="4">
        <v>0</v>
      </c>
      <c r="D518" s="4">
        <v>0</v>
      </c>
    </row>
    <row r="519" spans="1:4" ht="11.25" customHeight="1" x14ac:dyDescent="0.25">
      <c r="A519" s="3">
        <v>5594</v>
      </c>
      <c r="B519" s="2" t="s">
        <v>451</v>
      </c>
      <c r="C519" s="4">
        <v>0</v>
      </c>
      <c r="D519" s="4">
        <v>0</v>
      </c>
    </row>
    <row r="520" spans="1:4" ht="11.25" customHeight="1" x14ac:dyDescent="0.25">
      <c r="A520" s="3">
        <v>5595</v>
      </c>
      <c r="B520" s="2" t="s">
        <v>250</v>
      </c>
      <c r="C520" s="4">
        <v>0</v>
      </c>
      <c r="D520" s="4">
        <v>0</v>
      </c>
    </row>
    <row r="521" spans="1:4" ht="11.25" customHeight="1" x14ac:dyDescent="0.25">
      <c r="A521" s="3">
        <v>5596</v>
      </c>
      <c r="B521" s="2" t="s">
        <v>142</v>
      </c>
      <c r="C521" s="4">
        <v>0</v>
      </c>
      <c r="D521" s="4">
        <v>0</v>
      </c>
    </row>
    <row r="522" spans="1:4" ht="11.25" customHeight="1" x14ac:dyDescent="0.25">
      <c r="A522" s="3">
        <v>5597</v>
      </c>
      <c r="B522" s="2" t="s">
        <v>251</v>
      </c>
      <c r="C522" s="4">
        <v>0</v>
      </c>
      <c r="D522" s="4">
        <v>0</v>
      </c>
    </row>
    <row r="523" spans="1:4" ht="11.25" customHeight="1" x14ac:dyDescent="0.25">
      <c r="A523" s="3">
        <v>5599</v>
      </c>
      <c r="B523" s="2" t="s">
        <v>253</v>
      </c>
      <c r="C523" s="4">
        <v>0</v>
      </c>
      <c r="D523" s="4">
        <v>0</v>
      </c>
    </row>
    <row r="524" spans="1:4" ht="11.25" customHeight="1" x14ac:dyDescent="0.25">
      <c r="A524" s="16">
        <v>5600</v>
      </c>
      <c r="B524" s="19" t="s">
        <v>254</v>
      </c>
      <c r="C524" s="18">
        <f>SUM(C525)</f>
        <v>0</v>
      </c>
      <c r="D524" s="18">
        <f>SUM(D525)</f>
        <v>0</v>
      </c>
    </row>
    <row r="525" spans="1:4" ht="11.25" customHeight="1" x14ac:dyDescent="0.25">
      <c r="A525" s="16">
        <v>5610</v>
      </c>
      <c r="B525" s="19" t="s">
        <v>255</v>
      </c>
      <c r="C525" s="18">
        <f>SUM(C526)</f>
        <v>0</v>
      </c>
      <c r="D525" s="18">
        <f>SUM(D526)</f>
        <v>0</v>
      </c>
    </row>
    <row r="526" spans="1:4" ht="11.25" customHeight="1" x14ac:dyDescent="0.25">
      <c r="A526" s="3">
        <v>5611</v>
      </c>
      <c r="B526" s="2" t="s">
        <v>256</v>
      </c>
      <c r="C526" s="4">
        <v>0</v>
      </c>
      <c r="D526" s="4">
        <v>0</v>
      </c>
    </row>
    <row r="527" spans="1:4" ht="11.25" customHeight="1" x14ac:dyDescent="0.25">
      <c r="A527" s="16">
        <v>2110</v>
      </c>
      <c r="B527" s="91" t="s">
        <v>452</v>
      </c>
      <c r="C527" s="18">
        <f>SUM(C528:C532)</f>
        <v>11094008.380000001</v>
      </c>
      <c r="D527" s="18">
        <f>SUM(D528:D532)</f>
        <v>13907139.75</v>
      </c>
    </row>
    <row r="528" spans="1:4" ht="11.25" customHeight="1" x14ac:dyDescent="0.25">
      <c r="A528" s="3">
        <v>2111</v>
      </c>
      <c r="B528" s="2" t="s">
        <v>453</v>
      </c>
      <c r="C528" s="4">
        <v>10291620.130000001</v>
      </c>
      <c r="D528" s="4">
        <v>9559218.0800000001</v>
      </c>
    </row>
    <row r="529" spans="1:4" ht="11.25" customHeight="1" x14ac:dyDescent="0.25">
      <c r="A529" s="3">
        <v>2112</v>
      </c>
      <c r="B529" s="2" t="s">
        <v>454</v>
      </c>
      <c r="C529" s="4">
        <v>171416.53</v>
      </c>
      <c r="D529" s="4">
        <v>451690.65</v>
      </c>
    </row>
    <row r="530" spans="1:4" ht="11.25" customHeight="1" x14ac:dyDescent="0.25">
      <c r="A530" s="3">
        <v>2112</v>
      </c>
      <c r="B530" s="2" t="s">
        <v>455</v>
      </c>
      <c r="C530" s="4">
        <v>630971.72</v>
      </c>
      <c r="D530" s="4">
        <v>3896231.02</v>
      </c>
    </row>
    <row r="531" spans="1:4" ht="11.25" customHeight="1" x14ac:dyDescent="0.25">
      <c r="A531" s="3">
        <v>2115</v>
      </c>
      <c r="B531" s="2" t="s">
        <v>456</v>
      </c>
      <c r="C531" s="4">
        <v>0</v>
      </c>
      <c r="D531" s="4">
        <v>0</v>
      </c>
    </row>
    <row r="532" spans="1:4" ht="11.25" customHeight="1" x14ac:dyDescent="0.25">
      <c r="A532" s="3">
        <v>2114</v>
      </c>
      <c r="B532" s="2" t="s">
        <v>457</v>
      </c>
      <c r="C532" s="4">
        <v>0</v>
      </c>
      <c r="D532" s="4">
        <v>0</v>
      </c>
    </row>
    <row r="533" spans="1:4" ht="11.25" customHeight="1" x14ac:dyDescent="0.25">
      <c r="A533" s="16">
        <v>5120</v>
      </c>
      <c r="B533" s="91" t="s">
        <v>294</v>
      </c>
      <c r="C533" s="18">
        <f>SUM(C534)</f>
        <v>144695.23000000001</v>
      </c>
      <c r="D533" s="18">
        <f>SUM(D534)</f>
        <v>62304.87</v>
      </c>
    </row>
    <row r="534" spans="1:4" ht="11.25" customHeight="1" x14ac:dyDescent="0.25">
      <c r="A534" s="3">
        <v>5120</v>
      </c>
      <c r="B534" s="1" t="s">
        <v>294</v>
      </c>
      <c r="C534" s="4">
        <v>144695.23000000001</v>
      </c>
      <c r="D534" s="4">
        <v>62304.87</v>
      </c>
    </row>
    <row r="535" spans="1:4" ht="9.75" customHeight="1" x14ac:dyDescent="0.25">
      <c r="A535" s="3"/>
      <c r="B535" s="17" t="s">
        <v>458</v>
      </c>
      <c r="C535" s="18">
        <f>C536+C558+C568+C570</f>
        <v>0</v>
      </c>
      <c r="D535" s="18">
        <f>D536+D558+D568+D570</f>
        <v>0</v>
      </c>
    </row>
    <row r="536" spans="1:4" ht="9.75" customHeight="1" x14ac:dyDescent="0.25">
      <c r="A536" s="16">
        <v>4300</v>
      </c>
      <c r="B536" s="17" t="s">
        <v>126</v>
      </c>
      <c r="C536" s="18">
        <f>C537+C540+C546+C548+C550</f>
        <v>0</v>
      </c>
      <c r="D536" s="18">
        <f>D537+D540+D546+D548+D550</f>
        <v>0</v>
      </c>
    </row>
    <row r="537" spans="1:4" ht="9.75" customHeight="1" x14ac:dyDescent="0.25">
      <c r="A537" s="16">
        <v>4310</v>
      </c>
      <c r="B537" s="91" t="s">
        <v>127</v>
      </c>
      <c r="C537" s="18">
        <f>SUM(C538:C539)</f>
        <v>0</v>
      </c>
      <c r="D537" s="18">
        <f>SUM(D538:D539)</f>
        <v>0</v>
      </c>
    </row>
    <row r="538" spans="1:4" ht="9.75" customHeight="1" x14ac:dyDescent="0.25">
      <c r="A538" s="3">
        <v>4311</v>
      </c>
      <c r="B538" s="92" t="s">
        <v>128</v>
      </c>
      <c r="C538" s="4">
        <v>0</v>
      </c>
      <c r="D538" s="4">
        <v>0</v>
      </c>
    </row>
    <row r="539" spans="1:4" ht="9.75" customHeight="1" x14ac:dyDescent="0.25">
      <c r="A539" s="3">
        <v>4319</v>
      </c>
      <c r="B539" s="92" t="s">
        <v>129</v>
      </c>
      <c r="C539" s="4">
        <v>0</v>
      </c>
      <c r="D539" s="4">
        <v>0</v>
      </c>
    </row>
    <row r="540" spans="1:4" ht="9.75" customHeight="1" x14ac:dyDescent="0.25">
      <c r="A540" s="16">
        <v>4320</v>
      </c>
      <c r="B540" s="91" t="s">
        <v>130</v>
      </c>
      <c r="C540" s="18">
        <f>SUM(C541:C545)</f>
        <v>0</v>
      </c>
      <c r="D540" s="18">
        <f>SUM(D541:D545)</f>
        <v>0</v>
      </c>
    </row>
    <row r="541" spans="1:4" ht="9.75" customHeight="1" x14ac:dyDescent="0.25">
      <c r="A541" s="3">
        <v>4321</v>
      </c>
      <c r="B541" s="92" t="s">
        <v>131</v>
      </c>
      <c r="C541" s="4">
        <v>0</v>
      </c>
      <c r="D541" s="4">
        <v>0</v>
      </c>
    </row>
    <row r="542" spans="1:4" ht="9.75" customHeight="1" x14ac:dyDescent="0.25">
      <c r="A542" s="3">
        <v>4322</v>
      </c>
      <c r="B542" s="92" t="s">
        <v>132</v>
      </c>
      <c r="C542" s="4">
        <v>0</v>
      </c>
      <c r="D542" s="4">
        <v>0</v>
      </c>
    </row>
    <row r="543" spans="1:4" ht="9.75" customHeight="1" x14ac:dyDescent="0.25">
      <c r="A543" s="3">
        <v>4323</v>
      </c>
      <c r="B543" s="92" t="s">
        <v>133</v>
      </c>
      <c r="C543" s="4">
        <v>0</v>
      </c>
      <c r="D543" s="4">
        <v>0</v>
      </c>
    </row>
    <row r="544" spans="1:4" ht="9.75" customHeight="1" x14ac:dyDescent="0.25">
      <c r="A544" s="3">
        <v>4324</v>
      </c>
      <c r="B544" s="92" t="s">
        <v>134</v>
      </c>
      <c r="C544" s="4">
        <v>0</v>
      </c>
      <c r="D544" s="4">
        <v>0</v>
      </c>
    </row>
    <row r="545" spans="1:8" ht="9.75" customHeight="1" x14ac:dyDescent="0.25">
      <c r="A545" s="3">
        <v>4325</v>
      </c>
      <c r="B545" s="92" t="s">
        <v>135</v>
      </c>
      <c r="C545" s="4">
        <v>0</v>
      </c>
      <c r="D545" s="4">
        <v>0</v>
      </c>
      <c r="H545" s="112"/>
    </row>
    <row r="546" spans="1:8" ht="9.75" customHeight="1" x14ac:dyDescent="0.25">
      <c r="A546" s="16">
        <v>4330</v>
      </c>
      <c r="B546" s="91" t="s">
        <v>136</v>
      </c>
      <c r="C546" s="18">
        <f>SUM(C547)</f>
        <v>0</v>
      </c>
      <c r="D546" s="18">
        <f>SUM(D547)</f>
        <v>0</v>
      </c>
      <c r="H546" s="113"/>
    </row>
    <row r="547" spans="1:8" ht="9.75" customHeight="1" x14ac:dyDescent="0.25">
      <c r="A547" s="3">
        <v>4331</v>
      </c>
      <c r="B547" s="92" t="s">
        <v>136</v>
      </c>
      <c r="C547" s="4">
        <v>0</v>
      </c>
      <c r="D547" s="4">
        <v>0</v>
      </c>
      <c r="H547" s="112"/>
    </row>
    <row r="548" spans="1:8" ht="9.75" customHeight="1" x14ac:dyDescent="0.25">
      <c r="A548" s="16">
        <v>4340</v>
      </c>
      <c r="B548" s="91" t="s">
        <v>137</v>
      </c>
      <c r="C548" s="18">
        <f>SUM(C549)</f>
        <v>0</v>
      </c>
      <c r="D548" s="18">
        <f>SUM(D549)</f>
        <v>0</v>
      </c>
      <c r="H548" s="114"/>
    </row>
    <row r="549" spans="1:8" ht="9.75" customHeight="1" x14ac:dyDescent="0.25">
      <c r="A549" s="3">
        <v>4341</v>
      </c>
      <c r="B549" s="92" t="s">
        <v>137</v>
      </c>
      <c r="C549" s="4">
        <v>0</v>
      </c>
      <c r="D549" s="4">
        <v>0</v>
      </c>
      <c r="H549" s="112"/>
    </row>
    <row r="550" spans="1:8" ht="9.75" customHeight="1" x14ac:dyDescent="0.25">
      <c r="A550" s="16">
        <v>4390</v>
      </c>
      <c r="B550" s="91" t="s">
        <v>138</v>
      </c>
      <c r="C550" s="18">
        <f>SUM(C551:C557)</f>
        <v>0</v>
      </c>
      <c r="D550" s="18">
        <f>SUM(D551:D557)</f>
        <v>0</v>
      </c>
      <c r="H550" s="112"/>
    </row>
    <row r="551" spans="1:8" ht="9.75" customHeight="1" x14ac:dyDescent="0.25">
      <c r="A551" s="3">
        <v>4392</v>
      </c>
      <c r="B551" s="92" t="s">
        <v>139</v>
      </c>
      <c r="C551" s="4">
        <v>0</v>
      </c>
      <c r="D551" s="4">
        <v>0</v>
      </c>
      <c r="H551" s="112"/>
    </row>
    <row r="552" spans="1:8" ht="9.75" customHeight="1" x14ac:dyDescent="0.25">
      <c r="A552" s="3">
        <v>4393</v>
      </c>
      <c r="B552" s="92" t="s">
        <v>140</v>
      </c>
      <c r="C552" s="4">
        <v>0</v>
      </c>
      <c r="D552" s="4">
        <v>0</v>
      </c>
      <c r="H552" s="112"/>
    </row>
    <row r="553" spans="1:8" ht="9.75" customHeight="1" x14ac:dyDescent="0.25">
      <c r="A553" s="3">
        <v>4394</v>
      </c>
      <c r="B553" s="92" t="s">
        <v>141</v>
      </c>
      <c r="C553" s="4">
        <v>0</v>
      </c>
      <c r="D553" s="4">
        <v>0</v>
      </c>
    </row>
    <row r="554" spans="1:8" ht="9.75" customHeight="1" x14ac:dyDescent="0.25">
      <c r="A554" s="3">
        <v>4395</v>
      </c>
      <c r="B554" s="92" t="s">
        <v>142</v>
      </c>
      <c r="C554" s="4">
        <v>0</v>
      </c>
      <c r="D554" s="4">
        <v>0</v>
      </c>
    </row>
    <row r="555" spans="1:8" ht="9.75" customHeight="1" x14ac:dyDescent="0.25">
      <c r="A555" s="3">
        <v>4396</v>
      </c>
      <c r="B555" s="92" t="s">
        <v>143</v>
      </c>
      <c r="C555" s="4">
        <v>0</v>
      </c>
      <c r="D555" s="4">
        <v>0</v>
      </c>
    </row>
    <row r="556" spans="1:8" ht="9.75" customHeight="1" x14ac:dyDescent="0.25">
      <c r="A556" s="3">
        <v>4397</v>
      </c>
      <c r="B556" s="92" t="s">
        <v>144</v>
      </c>
      <c r="C556" s="4">
        <v>0</v>
      </c>
      <c r="D556" s="4">
        <v>0</v>
      </c>
    </row>
    <row r="557" spans="1:8" ht="9.75" customHeight="1" x14ac:dyDescent="0.25">
      <c r="A557" s="3">
        <v>4399</v>
      </c>
      <c r="B557" s="92" t="s">
        <v>138</v>
      </c>
      <c r="C557" s="4">
        <v>0</v>
      </c>
      <c r="D557" s="4">
        <v>0</v>
      </c>
    </row>
    <row r="558" spans="1:8" ht="11.25" customHeight="1" x14ac:dyDescent="0.25">
      <c r="A558" s="16">
        <v>1120</v>
      </c>
      <c r="B558" s="91" t="s">
        <v>459</v>
      </c>
      <c r="C558" s="18">
        <f>SUM(C559:C567)</f>
        <v>0</v>
      </c>
      <c r="D558" s="18">
        <f>SUM(D559:D567)</f>
        <v>0</v>
      </c>
    </row>
    <row r="559" spans="1:8" ht="11.25" customHeight="1" x14ac:dyDescent="0.25">
      <c r="A559" s="3">
        <v>1124</v>
      </c>
      <c r="B559" s="1" t="s">
        <v>460</v>
      </c>
      <c r="C559" s="4">
        <v>0</v>
      </c>
      <c r="D559" s="4">
        <v>0</v>
      </c>
    </row>
    <row r="560" spans="1:8" ht="11.25" customHeight="1" x14ac:dyDescent="0.25">
      <c r="A560" s="3">
        <v>1124</v>
      </c>
      <c r="B560" s="1" t="s">
        <v>461</v>
      </c>
      <c r="C560" s="4">
        <v>0</v>
      </c>
      <c r="D560" s="4">
        <v>0</v>
      </c>
      <c r="G560" s="54"/>
    </row>
    <row r="561" spans="1:9" ht="11.25" customHeight="1" x14ac:dyDescent="0.25">
      <c r="A561" s="3">
        <v>1124</v>
      </c>
      <c r="B561" s="1" t="s">
        <v>462</v>
      </c>
      <c r="C561" s="4">
        <v>0</v>
      </c>
      <c r="D561" s="4">
        <v>0</v>
      </c>
    </row>
    <row r="562" spans="1:9" ht="11.25" customHeight="1" x14ac:dyDescent="0.25">
      <c r="A562" s="3">
        <v>1124</v>
      </c>
      <c r="B562" s="1" t="s">
        <v>463</v>
      </c>
      <c r="C562" s="4">
        <v>0</v>
      </c>
      <c r="D562" s="4">
        <v>0</v>
      </c>
    </row>
    <row r="563" spans="1:9" ht="11.25" customHeight="1" x14ac:dyDescent="0.25">
      <c r="A563" s="3">
        <v>1124</v>
      </c>
      <c r="B563" s="1" t="s">
        <v>464</v>
      </c>
      <c r="C563" s="4">
        <v>0</v>
      </c>
      <c r="D563" s="4">
        <v>0</v>
      </c>
    </row>
    <row r="564" spans="1:9" ht="11.25" customHeight="1" x14ac:dyDescent="0.25">
      <c r="A564" s="3">
        <v>1124</v>
      </c>
      <c r="B564" s="1" t="s">
        <v>465</v>
      </c>
      <c r="C564" s="4">
        <v>0</v>
      </c>
      <c r="D564" s="4">
        <v>0</v>
      </c>
    </row>
    <row r="565" spans="1:9" ht="11.25" customHeight="1" x14ac:dyDescent="0.25">
      <c r="A565" s="3">
        <v>1122</v>
      </c>
      <c r="B565" s="1" t="s">
        <v>466</v>
      </c>
      <c r="C565" s="4">
        <v>0</v>
      </c>
      <c r="D565" s="4">
        <v>0</v>
      </c>
    </row>
    <row r="566" spans="1:9" ht="11.25" customHeight="1" x14ac:dyDescent="0.25">
      <c r="A566" s="3">
        <v>1122</v>
      </c>
      <c r="B566" s="1" t="s">
        <v>467</v>
      </c>
      <c r="C566" s="4">
        <v>0</v>
      </c>
      <c r="D566" s="4">
        <v>0</v>
      </c>
    </row>
    <row r="567" spans="1:9" ht="11.25" customHeight="1" x14ac:dyDescent="0.25">
      <c r="A567" s="3">
        <v>1122</v>
      </c>
      <c r="B567" s="1" t="s">
        <v>468</v>
      </c>
      <c r="C567" s="4">
        <v>0</v>
      </c>
      <c r="D567" s="4">
        <v>0</v>
      </c>
    </row>
    <row r="568" spans="1:9" ht="11.25" customHeight="1" x14ac:dyDescent="0.25">
      <c r="A568" s="16">
        <v>5120</v>
      </c>
      <c r="B568" s="91" t="s">
        <v>294</v>
      </c>
      <c r="C568" s="18">
        <f>SUM(C569)</f>
        <v>0</v>
      </c>
      <c r="D568" s="18">
        <f>SUM(D569)</f>
        <v>0</v>
      </c>
    </row>
    <row r="569" spans="1:9" ht="11.25" customHeight="1" x14ac:dyDescent="0.25">
      <c r="A569" s="3">
        <v>5120</v>
      </c>
      <c r="B569" s="1" t="s">
        <v>294</v>
      </c>
      <c r="C569" s="4">
        <v>0</v>
      </c>
      <c r="D569" s="4">
        <v>0</v>
      </c>
    </row>
    <row r="570" spans="1:9" ht="11.25" customHeight="1" x14ac:dyDescent="0.25">
      <c r="A570" s="16">
        <v>4150</v>
      </c>
      <c r="B570" s="91" t="s">
        <v>94</v>
      </c>
      <c r="C570" s="18">
        <f>SUM(C571)</f>
        <v>0</v>
      </c>
      <c r="D570" s="18">
        <f>SUM(D571)</f>
        <v>0</v>
      </c>
    </row>
    <row r="571" spans="1:9" ht="11.25" customHeight="1" x14ac:dyDescent="0.25">
      <c r="A571" s="3">
        <v>4151</v>
      </c>
      <c r="B571" s="1" t="s">
        <v>469</v>
      </c>
      <c r="C571" s="4">
        <v>0</v>
      </c>
      <c r="D571" s="4">
        <v>0</v>
      </c>
    </row>
    <row r="572" spans="1:9" ht="11.25" customHeight="1" x14ac:dyDescent="0.25">
      <c r="A572" s="3"/>
      <c r="B572" s="20" t="s">
        <v>470</v>
      </c>
      <c r="C572" s="18">
        <f>C482+C483-C535</f>
        <v>67539810.929999992</v>
      </c>
      <c r="D572" s="18">
        <f>D482+D483+D535</f>
        <v>23184234.779999994</v>
      </c>
    </row>
    <row r="573" spans="1:9" ht="9" customHeight="1" x14ac:dyDescent="0.25">
      <c r="A573" s="2"/>
      <c r="B573" s="2"/>
      <c r="C573" s="2"/>
      <c r="D573" s="2"/>
    </row>
    <row r="574" spans="1:9" s="71" customFormat="1" ht="12.75" x14ac:dyDescent="0.25">
      <c r="A574" s="133" t="s">
        <v>60</v>
      </c>
      <c r="B574" s="133"/>
      <c r="C574" s="133"/>
      <c r="D574" s="133"/>
      <c r="E574" s="133"/>
      <c r="F574" s="133"/>
      <c r="G574" s="133"/>
      <c r="H574" s="133"/>
      <c r="I574" s="133"/>
    </row>
    <row r="575" spans="1:9" ht="15" customHeight="1" x14ac:dyDescent="0.25"/>
    <row r="576" spans="1:9" ht="15" customHeight="1" x14ac:dyDescent="0.25"/>
    <row r="577" spans="1:9" ht="15" customHeight="1" x14ac:dyDescent="0.25"/>
    <row r="578" spans="1:9" ht="15" customHeight="1" x14ac:dyDescent="0.25"/>
    <row r="579" spans="1:9" ht="15" customHeight="1" x14ac:dyDescent="0.25"/>
    <row r="580" spans="1:9" ht="15" customHeight="1" x14ac:dyDescent="0.25"/>
    <row r="581" spans="1:9" ht="15" customHeight="1" x14ac:dyDescent="0.25"/>
    <row r="582" spans="1:9" ht="15" customHeight="1" x14ac:dyDescent="0.25"/>
    <row r="583" spans="1:9" ht="15" customHeight="1" x14ac:dyDescent="0.25"/>
    <row r="584" spans="1:9" ht="15" customHeight="1" x14ac:dyDescent="0.25"/>
    <row r="585" spans="1:9" ht="15" customHeight="1" x14ac:dyDescent="0.25"/>
    <row r="586" spans="1:9" s="71" customFormat="1" ht="106.5" customHeight="1" x14ac:dyDescent="0.25">
      <c r="A586" s="134" t="s">
        <v>552</v>
      </c>
      <c r="B586" s="134"/>
      <c r="C586" s="134"/>
      <c r="D586" s="134"/>
      <c r="E586" s="134"/>
      <c r="F586" s="134"/>
      <c r="G586" s="134"/>
      <c r="H586" s="134"/>
      <c r="I586" s="134"/>
    </row>
    <row r="587" spans="1:9" s="71" customFormat="1" ht="34.5" customHeight="1" x14ac:dyDescent="0.25">
      <c r="A587" s="135" t="s">
        <v>471</v>
      </c>
      <c r="B587" s="136"/>
      <c r="C587" s="137">
        <v>2025</v>
      </c>
      <c r="D587" s="94">
        <v>2025</v>
      </c>
    </row>
    <row r="588" spans="1:9" s="71" customFormat="1" ht="30" customHeight="1" x14ac:dyDescent="0.25">
      <c r="A588" s="95" t="s">
        <v>472</v>
      </c>
      <c r="B588" s="96"/>
      <c r="C588" s="97"/>
      <c r="D588" s="98">
        <v>809878477.78999996</v>
      </c>
      <c r="F588" s="50"/>
    </row>
    <row r="589" spans="1:9" ht="7.5" customHeight="1" x14ac:dyDescent="0.25">
      <c r="A589" s="1"/>
      <c r="B589" s="23"/>
      <c r="C589" s="24"/>
    </row>
    <row r="590" spans="1:9" ht="9.75" customHeight="1" x14ac:dyDescent="0.25">
      <c r="A590" s="41" t="s">
        <v>473</v>
      </c>
      <c r="B590" s="41"/>
      <c r="C590" s="101"/>
      <c r="D590" s="99">
        <v>0</v>
      </c>
    </row>
    <row r="591" spans="1:9" ht="9.75" customHeight="1" x14ac:dyDescent="0.25">
      <c r="A591" s="42" t="s">
        <v>474</v>
      </c>
      <c r="B591" s="26" t="s">
        <v>127</v>
      </c>
      <c r="C591" s="101"/>
      <c r="D591" s="100">
        <v>0</v>
      </c>
    </row>
    <row r="592" spans="1:9" ht="9.75" customHeight="1" x14ac:dyDescent="0.25">
      <c r="A592" s="43" t="s">
        <v>475</v>
      </c>
      <c r="B592" s="28" t="s">
        <v>476</v>
      </c>
      <c r="C592" s="101"/>
      <c r="D592" s="100">
        <v>0</v>
      </c>
    </row>
    <row r="593" spans="1:9" ht="9.75" customHeight="1" x14ac:dyDescent="0.25">
      <c r="A593" s="43" t="s">
        <v>477</v>
      </c>
      <c r="B593" s="28" t="s">
        <v>136</v>
      </c>
      <c r="C593" s="101"/>
      <c r="D593" s="100">
        <v>0</v>
      </c>
    </row>
    <row r="594" spans="1:9" ht="9.75" customHeight="1" x14ac:dyDescent="0.25">
      <c r="A594" s="43" t="s">
        <v>478</v>
      </c>
      <c r="B594" s="28" t="s">
        <v>137</v>
      </c>
      <c r="C594" s="101"/>
      <c r="D594" s="100">
        <v>0</v>
      </c>
    </row>
    <row r="595" spans="1:9" ht="9.75" customHeight="1" x14ac:dyDescent="0.25">
      <c r="A595" s="43" t="s">
        <v>479</v>
      </c>
      <c r="B595" s="28" t="s">
        <v>138</v>
      </c>
      <c r="C595" s="101"/>
      <c r="D595" s="100">
        <v>0</v>
      </c>
    </row>
    <row r="596" spans="1:9" ht="9.75" customHeight="1" x14ac:dyDescent="0.25">
      <c r="A596" s="44" t="s">
        <v>480</v>
      </c>
      <c r="B596" s="27" t="s">
        <v>481</v>
      </c>
      <c r="C596" s="101"/>
      <c r="D596" s="100">
        <v>0</v>
      </c>
    </row>
    <row r="597" spans="1:9" ht="7.5" customHeight="1" x14ac:dyDescent="0.25">
      <c r="A597" s="1"/>
      <c r="B597" s="28"/>
      <c r="C597" s="106"/>
      <c r="D597" s="29"/>
    </row>
    <row r="598" spans="1:9" ht="9.75" customHeight="1" x14ac:dyDescent="0.25">
      <c r="A598" s="41" t="s">
        <v>482</v>
      </c>
      <c r="B598" s="23"/>
      <c r="D598" s="25">
        <v>0</v>
      </c>
    </row>
    <row r="599" spans="1:9" ht="9.75" customHeight="1" x14ac:dyDescent="0.25">
      <c r="A599" s="45">
        <v>3.1</v>
      </c>
      <c r="B599" s="28" t="s">
        <v>483</v>
      </c>
      <c r="C599" s="103"/>
      <c r="D599" s="100">
        <v>0</v>
      </c>
    </row>
    <row r="600" spans="1:9" ht="9.75" customHeight="1" x14ac:dyDescent="0.25">
      <c r="A600" s="46">
        <v>3.2</v>
      </c>
      <c r="B600" s="28" t="s">
        <v>484</v>
      </c>
      <c r="C600" s="103"/>
      <c r="D600" s="100">
        <v>0</v>
      </c>
    </row>
    <row r="601" spans="1:9" ht="9.75" customHeight="1" x14ac:dyDescent="0.25">
      <c r="A601" s="46">
        <v>3.3</v>
      </c>
      <c r="B601" s="27" t="s">
        <v>485</v>
      </c>
      <c r="C601" s="103"/>
      <c r="D601" s="102">
        <v>0</v>
      </c>
    </row>
    <row r="602" spans="1:9" ht="7.5" customHeight="1" x14ac:dyDescent="0.25">
      <c r="A602" s="1"/>
      <c r="B602" s="27"/>
      <c r="C602" s="104"/>
      <c r="D602" s="30"/>
    </row>
    <row r="603" spans="1:9" ht="9.75" customHeight="1" x14ac:dyDescent="0.25">
      <c r="A603" s="31" t="s">
        <v>486</v>
      </c>
      <c r="B603" s="21"/>
      <c r="C603" s="105"/>
      <c r="D603" s="22">
        <v>809878477.78999996</v>
      </c>
    </row>
    <row r="604" spans="1:9" ht="9.75" customHeight="1" x14ac:dyDescent="0.25">
      <c r="A604" s="1"/>
      <c r="B604" s="1"/>
      <c r="C604" s="1"/>
    </row>
    <row r="605" spans="1:9" s="71" customFormat="1" ht="23.25" customHeight="1" x14ac:dyDescent="0.25">
      <c r="A605" s="133" t="s">
        <v>60</v>
      </c>
      <c r="B605" s="133"/>
      <c r="C605" s="133"/>
      <c r="D605" s="133"/>
      <c r="E605" s="133"/>
      <c r="F605" s="133"/>
      <c r="G605" s="133"/>
      <c r="H605" s="133"/>
      <c r="I605" s="133"/>
    </row>
    <row r="606" spans="1:9" ht="15" customHeight="1" x14ac:dyDescent="0.25"/>
    <row r="607" spans="1:9" ht="15" customHeight="1" x14ac:dyDescent="0.25"/>
    <row r="608" spans="1:9" ht="15" customHeight="1" x14ac:dyDescent="0.25"/>
    <row r="609" spans="1:9" ht="15" customHeight="1" x14ac:dyDescent="0.25"/>
    <row r="610" spans="1:9" ht="15" customHeight="1" x14ac:dyDescent="0.25"/>
    <row r="611" spans="1:9" ht="15" customHeight="1" x14ac:dyDescent="0.25"/>
    <row r="612" spans="1:9" ht="15" customHeight="1" x14ac:dyDescent="0.25"/>
    <row r="613" spans="1:9" ht="15" customHeight="1" x14ac:dyDescent="0.25"/>
    <row r="614" spans="1:9" ht="15" customHeight="1" x14ac:dyDescent="0.25"/>
    <row r="615" spans="1:9" ht="15" customHeight="1" x14ac:dyDescent="0.25"/>
    <row r="616" spans="1:9" ht="15" customHeight="1" x14ac:dyDescent="0.25"/>
    <row r="617" spans="1:9" ht="15" customHeight="1" x14ac:dyDescent="0.25"/>
    <row r="618" spans="1:9" s="71" customFormat="1" ht="135" customHeight="1" x14ac:dyDescent="0.25">
      <c r="A618" s="134" t="s">
        <v>553</v>
      </c>
      <c r="B618" s="134"/>
      <c r="C618" s="134"/>
      <c r="D618" s="134"/>
      <c r="E618" s="134"/>
      <c r="F618" s="134"/>
      <c r="G618" s="134"/>
      <c r="H618" s="134"/>
      <c r="I618" s="134"/>
    </row>
    <row r="619" spans="1:9" s="71" customFormat="1" ht="21.75" customHeight="1" x14ac:dyDescent="0.25">
      <c r="A619" s="135" t="s">
        <v>471</v>
      </c>
      <c r="B619" s="136"/>
      <c r="C619" s="137"/>
      <c r="D619" s="93">
        <v>2025</v>
      </c>
    </row>
    <row r="620" spans="1:9" s="71" customFormat="1" ht="21" customHeight="1" x14ac:dyDescent="0.25">
      <c r="A620" s="95" t="s">
        <v>487</v>
      </c>
      <c r="B620" s="96"/>
      <c r="C620" s="97"/>
      <c r="D620" s="98">
        <v>797104877.73000002</v>
      </c>
      <c r="E620" s="107"/>
    </row>
    <row r="621" spans="1:9" ht="15" customHeight="1" x14ac:dyDescent="0.25">
      <c r="A621" s="32"/>
      <c r="B621" s="23"/>
      <c r="C621" s="33"/>
    </row>
    <row r="622" spans="1:9" ht="15" customHeight="1" x14ac:dyDescent="0.25">
      <c r="A622" s="41" t="s">
        <v>488</v>
      </c>
      <c r="B622" s="23"/>
      <c r="C622" s="101"/>
      <c r="D622" s="25">
        <f>SUM(D623:D643)</f>
        <v>43672202.490000002</v>
      </c>
    </row>
    <row r="623" spans="1:9" ht="15" customHeight="1" x14ac:dyDescent="0.25">
      <c r="A623" s="47">
        <v>2.1</v>
      </c>
      <c r="B623" s="26" t="s">
        <v>157</v>
      </c>
      <c r="C623" s="101"/>
      <c r="D623" s="34">
        <v>0</v>
      </c>
    </row>
    <row r="624" spans="1:9" ht="15" customHeight="1" x14ac:dyDescent="0.25">
      <c r="A624" s="47">
        <v>2.2000000000000002</v>
      </c>
      <c r="B624" s="26" t="s">
        <v>154</v>
      </c>
      <c r="C624" s="101"/>
      <c r="D624" s="34">
        <v>0</v>
      </c>
    </row>
    <row r="625" spans="1:4" ht="15" customHeight="1" x14ac:dyDescent="0.25">
      <c r="A625" s="48">
        <v>2.2999999999999998</v>
      </c>
      <c r="B625" s="108" t="s">
        <v>317</v>
      </c>
      <c r="C625" s="101"/>
      <c r="D625" s="34">
        <v>1515910.52</v>
      </c>
    </row>
    <row r="626" spans="1:4" ht="15" customHeight="1" x14ac:dyDescent="0.25">
      <c r="A626" s="48">
        <v>2.4</v>
      </c>
      <c r="B626" s="108" t="s">
        <v>318</v>
      </c>
      <c r="C626" s="101"/>
      <c r="D626" s="34">
        <v>469120.45</v>
      </c>
    </row>
    <row r="627" spans="1:4" ht="15" customHeight="1" x14ac:dyDescent="0.25">
      <c r="A627" s="48">
        <v>2.5</v>
      </c>
      <c r="B627" s="108" t="s">
        <v>319</v>
      </c>
      <c r="C627" s="101"/>
      <c r="D627" s="34">
        <v>0</v>
      </c>
    </row>
    <row r="628" spans="1:4" ht="15" customHeight="1" x14ac:dyDescent="0.25">
      <c r="A628" s="48">
        <v>2.6</v>
      </c>
      <c r="B628" s="108" t="s">
        <v>320</v>
      </c>
      <c r="C628" s="101"/>
      <c r="D628" s="34">
        <v>39427402</v>
      </c>
    </row>
    <row r="629" spans="1:4" ht="15" customHeight="1" x14ac:dyDescent="0.25">
      <c r="A629" s="48">
        <v>2.7</v>
      </c>
      <c r="B629" s="108" t="s">
        <v>321</v>
      </c>
      <c r="C629" s="101"/>
      <c r="D629" s="34">
        <v>0</v>
      </c>
    </row>
    <row r="630" spans="1:4" ht="15" customHeight="1" x14ac:dyDescent="0.25">
      <c r="A630" s="48">
        <v>2.8</v>
      </c>
      <c r="B630" s="108" t="s">
        <v>322</v>
      </c>
      <c r="C630" s="101"/>
      <c r="D630" s="34">
        <v>1444358.49</v>
      </c>
    </row>
    <row r="631" spans="1:4" ht="15" customHeight="1" x14ac:dyDescent="0.25">
      <c r="A631" s="48">
        <v>2.9</v>
      </c>
      <c r="B631" s="108" t="s">
        <v>324</v>
      </c>
      <c r="C631" s="101"/>
      <c r="D631" s="34">
        <v>0</v>
      </c>
    </row>
    <row r="632" spans="1:4" ht="15" customHeight="1" x14ac:dyDescent="0.25">
      <c r="A632" s="48" t="s">
        <v>489</v>
      </c>
      <c r="B632" s="108" t="s">
        <v>490</v>
      </c>
      <c r="C632" s="101"/>
      <c r="D632" s="34">
        <v>0</v>
      </c>
    </row>
    <row r="633" spans="1:4" ht="15" customHeight="1" x14ac:dyDescent="0.25">
      <c r="A633" s="48" t="s">
        <v>491</v>
      </c>
      <c r="B633" s="108" t="s">
        <v>330</v>
      </c>
      <c r="C633" s="101"/>
      <c r="D633" s="34">
        <v>98747.7</v>
      </c>
    </row>
    <row r="634" spans="1:4" ht="15" customHeight="1" x14ac:dyDescent="0.25">
      <c r="A634" s="48" t="s">
        <v>492</v>
      </c>
      <c r="B634" s="108" t="s">
        <v>493</v>
      </c>
      <c r="C634" s="101"/>
      <c r="D634" s="34">
        <v>0</v>
      </c>
    </row>
    <row r="635" spans="1:4" ht="15" customHeight="1" x14ac:dyDescent="0.25">
      <c r="A635" s="48" t="s">
        <v>494</v>
      </c>
      <c r="B635" s="108" t="s">
        <v>495</v>
      </c>
      <c r="C635" s="101"/>
      <c r="D635" s="34">
        <v>716663.33</v>
      </c>
    </row>
    <row r="636" spans="1:4" ht="15" customHeight="1" x14ac:dyDescent="0.25">
      <c r="A636" s="48" t="s">
        <v>496</v>
      </c>
      <c r="B636" s="108" t="s">
        <v>497</v>
      </c>
      <c r="C636" s="101"/>
      <c r="D636" s="34">
        <v>0</v>
      </c>
    </row>
    <row r="637" spans="1:4" ht="15" customHeight="1" x14ac:dyDescent="0.25">
      <c r="A637" s="48" t="s">
        <v>498</v>
      </c>
      <c r="B637" s="108" t="s">
        <v>499</v>
      </c>
      <c r="C637" s="101"/>
      <c r="D637" s="34">
        <v>0</v>
      </c>
    </row>
    <row r="638" spans="1:4" ht="15" customHeight="1" x14ac:dyDescent="0.25">
      <c r="A638" s="48" t="s">
        <v>500</v>
      </c>
      <c r="B638" s="108" t="s">
        <v>501</v>
      </c>
      <c r="C638" s="101"/>
      <c r="D638" s="34">
        <v>0</v>
      </c>
    </row>
    <row r="639" spans="1:4" ht="15" customHeight="1" x14ac:dyDescent="0.25">
      <c r="A639" s="48" t="s">
        <v>502</v>
      </c>
      <c r="B639" s="108" t="s">
        <v>503</v>
      </c>
      <c r="C639" s="101"/>
      <c r="D639" s="34">
        <v>0</v>
      </c>
    </row>
    <row r="640" spans="1:4" ht="15" customHeight="1" x14ac:dyDescent="0.25">
      <c r="A640" s="48" t="s">
        <v>504</v>
      </c>
      <c r="B640" s="108" t="s">
        <v>505</v>
      </c>
      <c r="C640" s="101"/>
      <c r="D640" s="34">
        <v>0</v>
      </c>
    </row>
    <row r="641" spans="1:9" ht="15" customHeight="1" x14ac:dyDescent="0.25">
      <c r="A641" s="48" t="s">
        <v>506</v>
      </c>
      <c r="B641" s="108" t="s">
        <v>507</v>
      </c>
      <c r="C641" s="101"/>
      <c r="D641" s="34">
        <v>0</v>
      </c>
    </row>
    <row r="642" spans="1:9" ht="15" customHeight="1" x14ac:dyDescent="0.25">
      <c r="A642" s="48" t="s">
        <v>508</v>
      </c>
      <c r="B642" s="108" t="s">
        <v>509</v>
      </c>
      <c r="C642" s="101"/>
      <c r="D642" s="34">
        <v>0</v>
      </c>
    </row>
    <row r="643" spans="1:9" ht="15" customHeight="1" x14ac:dyDescent="0.25">
      <c r="A643" s="48" t="s">
        <v>510</v>
      </c>
      <c r="B643" s="26" t="s">
        <v>511</v>
      </c>
      <c r="C643" s="101"/>
      <c r="D643" s="34">
        <v>0</v>
      </c>
    </row>
    <row r="644" spans="1:9" ht="15" customHeight="1" x14ac:dyDescent="0.25">
      <c r="A644" s="32"/>
      <c r="B644" s="35"/>
      <c r="D644" s="36"/>
    </row>
    <row r="645" spans="1:9" s="71" customFormat="1" ht="11.25" x14ac:dyDescent="0.25">
      <c r="A645" s="109" t="s">
        <v>512</v>
      </c>
      <c r="B645" s="96"/>
      <c r="C645" s="110"/>
      <c r="D645" s="111">
        <f>SUM(D646:D652)</f>
        <v>60299919.639999993</v>
      </c>
      <c r="E645" s="107"/>
    </row>
    <row r="646" spans="1:9" ht="15" customHeight="1" x14ac:dyDescent="0.25">
      <c r="A646" s="48" t="s">
        <v>513</v>
      </c>
      <c r="B646" s="108" t="s">
        <v>227</v>
      </c>
      <c r="C646" s="101"/>
      <c r="D646" s="34">
        <v>60155224.409999996</v>
      </c>
    </row>
    <row r="647" spans="1:9" ht="15" customHeight="1" x14ac:dyDescent="0.25">
      <c r="A647" s="48" t="s">
        <v>514</v>
      </c>
      <c r="B647" s="108" t="s">
        <v>236</v>
      </c>
      <c r="C647" s="101"/>
      <c r="D647" s="34">
        <v>0</v>
      </c>
    </row>
    <row r="648" spans="1:9" ht="15" customHeight="1" x14ac:dyDescent="0.25">
      <c r="A648" s="48" t="s">
        <v>515</v>
      </c>
      <c r="B648" s="108" t="s">
        <v>239</v>
      </c>
      <c r="C648" s="101"/>
      <c r="D648" s="34">
        <v>0</v>
      </c>
    </row>
    <row r="649" spans="1:9" ht="15" customHeight="1" x14ac:dyDescent="0.25">
      <c r="A649" s="48" t="s">
        <v>516</v>
      </c>
      <c r="B649" s="108" t="s">
        <v>245</v>
      </c>
      <c r="C649" s="101"/>
      <c r="D649" s="34">
        <v>0</v>
      </c>
    </row>
    <row r="650" spans="1:9" ht="15" customHeight="1" x14ac:dyDescent="0.25">
      <c r="A650" s="48" t="s">
        <v>517</v>
      </c>
      <c r="B650" s="108" t="s">
        <v>255</v>
      </c>
      <c r="C650" s="101"/>
      <c r="D650" s="34">
        <v>0</v>
      </c>
    </row>
    <row r="651" spans="1:9" ht="15" customHeight="1" x14ac:dyDescent="0.25">
      <c r="A651" s="48" t="s">
        <v>518</v>
      </c>
      <c r="B651" s="108" t="s">
        <v>519</v>
      </c>
      <c r="C651" s="101"/>
      <c r="D651" s="34">
        <v>144695.23000000001</v>
      </c>
    </row>
    <row r="652" spans="1:9" ht="15" customHeight="1" x14ac:dyDescent="0.25">
      <c r="A652" s="48" t="s">
        <v>520</v>
      </c>
      <c r="B652" s="26" t="s">
        <v>521</v>
      </c>
      <c r="C652" s="101"/>
      <c r="D652" s="37">
        <v>0</v>
      </c>
    </row>
    <row r="653" spans="1:9" ht="15" customHeight="1" x14ac:dyDescent="0.25">
      <c r="A653" s="32"/>
      <c r="B653" s="38"/>
      <c r="D653" s="39"/>
    </row>
    <row r="654" spans="1:9" s="71" customFormat="1" ht="16.5" customHeight="1" x14ac:dyDescent="0.25">
      <c r="A654" s="95" t="s">
        <v>522</v>
      </c>
      <c r="B654" s="96"/>
      <c r="C654" s="97"/>
      <c r="D654" s="98">
        <f>D620-D622+D645</f>
        <v>813732594.88</v>
      </c>
      <c r="E654" s="107"/>
      <c r="F654" s="107"/>
      <c r="G654" s="107"/>
      <c r="H654" s="107"/>
    </row>
    <row r="655" spans="1:9" ht="15" customHeight="1" x14ac:dyDescent="0.25">
      <c r="A655" s="1"/>
      <c r="B655" s="1"/>
      <c r="C655" s="1"/>
    </row>
    <row r="656" spans="1:9" ht="15" customHeight="1" x14ac:dyDescent="0.25">
      <c r="A656" s="133" t="s">
        <v>60</v>
      </c>
      <c r="B656" s="133"/>
      <c r="C656" s="133"/>
      <c r="D656" s="133"/>
      <c r="E656" s="133"/>
      <c r="F656" s="133"/>
      <c r="G656" s="133"/>
      <c r="H656" s="133"/>
      <c r="I656" s="133"/>
    </row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4.25" hidden="1" customHeight="1" x14ac:dyDescent="0.25"/>
  </sheetData>
  <mergeCells count="14">
    <mergeCell ref="A1:G1"/>
    <mergeCell ref="A211:I211"/>
    <mergeCell ref="A221:G221"/>
    <mergeCell ref="F257:H257"/>
    <mergeCell ref="A389:I389"/>
    <mergeCell ref="A605:I605"/>
    <mergeCell ref="A618:I618"/>
    <mergeCell ref="A619:C619"/>
    <mergeCell ref="A656:I656"/>
    <mergeCell ref="A400:G400"/>
    <mergeCell ref="A438:G438"/>
    <mergeCell ref="A574:I574"/>
    <mergeCell ref="A586:I586"/>
    <mergeCell ref="A587:C587"/>
  </mergeCells>
  <pageMargins left="0.7" right="0.7" top="0.75" bottom="0.75" header="0" footer="0"/>
  <pageSetup scale="65" orientation="portrait" r:id="rId1"/>
  <ignoredErrors>
    <ignoredError sqref="A591:A596 A632:B643" numberStoredAsText="1"/>
    <ignoredError sqref="C450:D45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 a los Edos Financieros</vt:lpstr>
      <vt:lpstr>Notas_D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María de Lourdes Zamarripa Aguirre</dc:creator>
  <cp:keywords/>
  <dc:description/>
  <cp:lastModifiedBy>Frida Sánchez Hidalgo</cp:lastModifiedBy>
  <cp:revision/>
  <dcterms:created xsi:type="dcterms:W3CDTF">2024-07-17T18:53:12Z</dcterms:created>
  <dcterms:modified xsi:type="dcterms:W3CDTF">2026-01-23T19:03:17Z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