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6\1er Trim\05_LDF\"/>
    </mc:Choice>
  </mc:AlternateContent>
  <xr:revisionPtr revIDLastSave="0" documentId="13_ncr:1_{B934A418-E180-4D4C-B65B-99ACFF426520}" xr6:coauthVersionLast="47" xr6:coauthVersionMax="47" xr10:uidLastSave="{00000000-0000-0000-0000-000000000000}"/>
  <bookViews>
    <workbookView xWindow="-120" yWindow="-120" windowWidth="29040" windowHeight="15720" xr2:uid="{0997056E-72B7-4668-9232-7594B3306523}"/>
  </bookViews>
  <sheets>
    <sheet name="Formato 1" sheetId="2" r:id="rId1"/>
    <sheet name="Formato 2" sheetId="3" state="hidden" r:id="rId2"/>
    <sheet name="Formato 3" sheetId="4" state="hidden" r:id="rId3"/>
    <sheet name="Formato 4" sheetId="5" state="hidden" r:id="rId4"/>
    <sheet name="Formato 5" sheetId="6" state="hidden" r:id="rId5"/>
    <sheet name="Formato 6 a)" sheetId="7" state="hidden" r:id="rId6"/>
    <sheet name="Formato 6 b)" sheetId="8" state="hidden" r:id="rId7"/>
    <sheet name="Formato 6 c)" sheetId="9" state="hidden" r:id="rId8"/>
    <sheet name="Formato 6 d)" sheetId="10" state="hidden" r:id="rId9"/>
    <sheet name="Formato 7 a)" sheetId="16" state="hidden" r:id="rId10"/>
    <sheet name="Formato 7 b)" sheetId="19" state="hidden" r:id="rId11"/>
    <sheet name="Formato 7 c)" sheetId="20" state="hidden" r:id="rId12"/>
    <sheet name="Formato 7 d)" sheetId="22" state="hidden" r:id="rId13"/>
    <sheet name="Formato 8" sheetId="25" state="hidden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9" l="1"/>
  <c r="E29" i="19"/>
  <c r="G7" i="19"/>
  <c r="G29" i="19" s="1"/>
  <c r="F7" i="19"/>
  <c r="E7" i="19"/>
  <c r="D7" i="19"/>
  <c r="D29" i="19" s="1"/>
  <c r="C7" i="19"/>
  <c r="C29" i="19" s="1"/>
  <c r="B7" i="19"/>
  <c r="B29" i="19" s="1"/>
  <c r="G28" i="16"/>
  <c r="F28" i="16"/>
  <c r="E28" i="16"/>
  <c r="D28" i="16"/>
  <c r="C28" i="16"/>
  <c r="B28" i="16"/>
  <c r="G21" i="16"/>
  <c r="G31" i="16" s="1"/>
  <c r="F21" i="16"/>
  <c r="F31" i="16" s="1"/>
  <c r="E21" i="16"/>
  <c r="E31" i="16" s="1"/>
  <c r="D21" i="16"/>
  <c r="D31" i="16" s="1"/>
  <c r="C21" i="16"/>
  <c r="C31" i="16" s="1"/>
  <c r="B21" i="16"/>
  <c r="B31" i="16" s="1"/>
  <c r="G7" i="16"/>
  <c r="F7" i="16"/>
  <c r="E7" i="16"/>
  <c r="D7" i="16"/>
  <c r="C7" i="16"/>
  <c r="B7" i="16"/>
  <c r="G28" i="22" l="1"/>
  <c r="F28" i="22"/>
  <c r="E28" i="22"/>
  <c r="D28" i="22"/>
  <c r="C28" i="22"/>
  <c r="B28" i="22"/>
  <c r="G17" i="22"/>
  <c r="F17" i="22"/>
  <c r="E17" i="22"/>
  <c r="D17" i="22"/>
  <c r="C17" i="22"/>
  <c r="B17" i="22"/>
  <c r="G6" i="22"/>
  <c r="F6" i="22"/>
  <c r="E6" i="22"/>
  <c r="D6" i="22"/>
  <c r="C6" i="22"/>
  <c r="B6" i="22"/>
  <c r="G33" i="10"/>
  <c r="F33" i="10"/>
  <c r="E33" i="10"/>
  <c r="D33" i="10"/>
  <c r="C33" i="10"/>
  <c r="B33" i="10"/>
  <c r="G10" i="10"/>
  <c r="G9" i="10" s="1"/>
  <c r="F9" i="10"/>
  <c r="E9" i="10"/>
  <c r="D9" i="10"/>
  <c r="C9" i="10"/>
  <c r="B9" i="10"/>
  <c r="G77" i="9"/>
  <c r="F77" i="9"/>
  <c r="E77" i="9"/>
  <c r="D77" i="9"/>
  <c r="C77" i="9"/>
  <c r="B77" i="9"/>
  <c r="G10" i="9"/>
  <c r="F10" i="9"/>
  <c r="E10" i="9"/>
  <c r="D10" i="9"/>
  <c r="C10" i="9"/>
  <c r="B10" i="9"/>
  <c r="B9" i="9" s="1"/>
  <c r="G9" i="9"/>
  <c r="F9" i="9"/>
  <c r="E9" i="9"/>
  <c r="D9" i="9"/>
  <c r="C9" i="9"/>
  <c r="F71" i="8"/>
  <c r="E71" i="8"/>
  <c r="C71" i="8"/>
  <c r="B71" i="8"/>
  <c r="D71" i="8" s="1"/>
  <c r="G71" i="8" s="1"/>
  <c r="D59" i="8"/>
  <c r="G59" i="8" s="1"/>
  <c r="D58" i="8"/>
  <c r="G58" i="8" s="1"/>
  <c r="D57" i="8"/>
  <c r="G57" i="8" s="1"/>
  <c r="D56" i="8"/>
  <c r="G56" i="8" s="1"/>
  <c r="D55" i="8"/>
  <c r="G55" i="8" s="1"/>
  <c r="D54" i="8"/>
  <c r="G54" i="8" s="1"/>
  <c r="D53" i="8"/>
  <c r="G53" i="8" s="1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5" i="8"/>
  <c r="G45" i="8" s="1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D11" i="8"/>
  <c r="G11" i="8" s="1"/>
  <c r="D10" i="8"/>
  <c r="G10" i="8" s="1"/>
  <c r="F9" i="8"/>
  <c r="E9" i="8"/>
  <c r="C9" i="8"/>
  <c r="B9" i="8"/>
  <c r="G159" i="7"/>
  <c r="F159" i="7"/>
  <c r="E159" i="7"/>
  <c r="D159" i="7"/>
  <c r="C159" i="7"/>
  <c r="B159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G76" i="7" s="1"/>
  <c r="F75" i="7"/>
  <c r="F9" i="7" s="1"/>
  <c r="E75" i="7"/>
  <c r="C75" i="7"/>
  <c r="B75" i="7"/>
  <c r="D74" i="7"/>
  <c r="G74" i="7" s="1"/>
  <c r="D73" i="7"/>
  <c r="G73" i="7" s="1"/>
  <c r="D72" i="7"/>
  <c r="G72" i="7" s="1"/>
  <c r="G71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G64" i="7" s="1"/>
  <c r="D63" i="7"/>
  <c r="G63" i="7" s="1"/>
  <c r="G62" i="7" s="1"/>
  <c r="F62" i="7"/>
  <c r="E62" i="7"/>
  <c r="D62" i="7"/>
  <c r="C62" i="7"/>
  <c r="B62" i="7"/>
  <c r="D61" i="7"/>
  <c r="G61" i="7" s="1"/>
  <c r="D60" i="7"/>
  <c r="G60" i="7" s="1"/>
  <c r="D59" i="7"/>
  <c r="G59" i="7" s="1"/>
  <c r="G58" i="7" s="1"/>
  <c r="F58" i="7"/>
  <c r="E58" i="7"/>
  <c r="D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G48" i="7" s="1"/>
  <c r="F48" i="7"/>
  <c r="E48" i="7"/>
  <c r="D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G38" i="7" s="1"/>
  <c r="F38" i="7"/>
  <c r="E38" i="7"/>
  <c r="D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G29" i="7" s="1"/>
  <c r="F28" i="7"/>
  <c r="E28" i="7"/>
  <c r="D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G19" i="7" s="1"/>
  <c r="F18" i="7"/>
  <c r="E18" i="7"/>
  <c r="D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F10" i="7"/>
  <c r="E10" i="7"/>
  <c r="E9" i="7" s="1"/>
  <c r="C10" i="7"/>
  <c r="C9" i="7" s="1"/>
  <c r="B10" i="7"/>
  <c r="B9" i="7" s="1"/>
  <c r="D9" i="8" l="1"/>
  <c r="G12" i="8"/>
  <c r="G9" i="8" s="1"/>
  <c r="G75" i="7"/>
  <c r="G10" i="7"/>
  <c r="G18" i="7"/>
  <c r="G28" i="7"/>
  <c r="D10" i="7"/>
  <c r="D71" i="7"/>
  <c r="D75" i="7"/>
  <c r="G9" i="7" l="1"/>
  <c r="D9" i="7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<sst xmlns="http://schemas.openxmlformats.org/spreadsheetml/2006/main" count="886" uniqueCount="609">
  <si>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</si>
  <si>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</si>
  <si>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</si>
  <si>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</si>
  <si>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</si>
  <si>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</si>
  <si>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</si>
  <si>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</si>
  <si>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</si>
  <si>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</si>
  <si>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</si>
  <si>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</si>
  <si>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</si>
  <si>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</si>
  <si>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</si>
  <si>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</si>
  <si>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</si>
  <si>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</si>
  <si>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</si>
  <si>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</si>
  <si>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</si>
  <si>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</si>
  <si>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</si>
  <si>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</si>
  <si>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</si>
  <si>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</si>
  <si>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</si>
  <si>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</si>
  <si>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</si>
  <si>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</si>
  <si>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</si>
  <si>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</si>
  <si>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</si>
  <si>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</si>
  <si>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</si>
  <si>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</si>
  <si>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</si>
  <si>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</si>
  <si>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</si>
  <si>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</si>
  <si>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</si>
  <si>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</si>
  <si>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</si>
  <si>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</si>
  <si>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</si>
  <si>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</si>
  <si>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</si>
  <si>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</si>
  <si>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</si>
  <si>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</si>
  <si>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</si>
  <si>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</si>
  <si>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</si>
  <si>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</si>
  <si>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</si>
  <si>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</si>
  <si>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</si>
  <si>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</si>
  <si>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</si>
  <si>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</si>
  <si>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</si>
  <si>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</si>
  <si>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</si>
  <si>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</si>
  <si>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</si>
  <si>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</si>
  <si>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</si>
  <si>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</si>
  <si>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</si>
  <si>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</si>
  <si>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</si>
  <si>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</si>
  <si>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</si>
  <si>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</si>
  <si>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</si>
  <si>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</si>
  <si>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</si>
  <si>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</si>
  <si>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</si>
  <si>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</si>
  <si>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</si>
  <si>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</si>
  <si>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</si>
  <si>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</si>
  <si>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</si>
  <si>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</si>
  <si>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</si>
  <si>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</si>
  <si>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</si>
  <si>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</si>
  <si>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</si>
  <si>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</si>
  <si>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</si>
  <si>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</si>
  <si>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</si>
  <si>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</si>
  <si>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</si>
  <si>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</si>
  <si>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</si>
  <si>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</si>
  <si>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</si>
  <si>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</si>
  <si>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</si>
  <si>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</si>
  <si>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</si>
  <si>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</si>
  <si>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</si>
  <si>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</si>
  <si>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</si>
  <si>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</si>
  <si>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</si>
  <si>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</si>
  <si>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</si>
  <si>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</si>
  <si>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</si>
  <si>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</si>
  <si>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</si>
  <si>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</si>
  <si>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</si>
  <si>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</si>
  <si>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</si>
  <si>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</si>
  <si>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</si>
  <si>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</si>
  <si>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</si>
  <si>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</si>
  <si>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</si>
  <si>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</si>
  <si>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</si>
  <si>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</si>
  <si>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</si>
  <si>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</si>
  <si>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</si>
  <si>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</si>
  <si>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</si>
  <si>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</si>
  <si>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</si>
  <si>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</si>
  <si>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</si>
  <si>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</si>
  <si>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</si>
  <si>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</si>
  <si>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</si>
  <si>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</si>
  <si>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</si>
  <si>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</si>
  <si>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</si>
  <si>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</si>
  <si>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</si>
  <si>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</si>
  <si>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</si>
  <si>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</si>
  <si>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</si>
  <si>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</si>
  <si>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</si>
  <si>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</si>
  <si>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</si>
  <si>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</si>
  <si>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</si>
  <si>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</si>
  <si>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</si>
  <si>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</si>
  <si>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</si>
  <si>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</si>
  <si>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</si>
  <si>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</si>
  <si>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</si>
  <si>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</si>
  <si>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</si>
  <si>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</si>
  <si>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</si>
  <si>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</si>
  <si>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</si>
  <si>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</si>
  <si>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</si>
  <si>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</si>
  <si>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</si>
  <si>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</si>
  <si>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</si>
  <si>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</si>
  <si>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</si>
  <si>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</si>
  <si>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</si>
  <si>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</si>
  <si>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</si>
  <si>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</si>
  <si>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</si>
  <si>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</si>
  <si>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</si>
  <si>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</si>
  <si>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</si>
  <si>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</si>
  <si>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</si>
  <si>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</si>
  <si>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</si>
  <si>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</si>
  <si>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</si>
  <si>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</si>
  <si>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</si>
  <si>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</si>
  <si>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</si>
  <si>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</si>
  <si>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</si>
  <si>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</si>
  <si>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</si>
  <si>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</si>
  <si>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</si>
  <si>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</si>
  <si>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</si>
  <si>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</si>
  <si>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</si>
  <si>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</si>
  <si>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</si>
  <si>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</si>
  <si>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</si>
  <si>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</si>
  <si>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</si>
  <si>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</si>
  <si>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</si>
  <si>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</si>
  <si>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</si>
  <si>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</si>
  <si>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</si>
  <si>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</si>
  <si>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</si>
  <si>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</si>
  <si>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</si>
  <si>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</si>
  <si>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</si>
  <si>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</si>
  <si>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</si>
  <si>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</si>
  <si>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</si>
  <si>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</si>
  <si>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</si>
  <si>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</si>
  <si>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</si>
  <si>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</si>
  <si>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</si>
  <si>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</si>
  <si>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</si>
  <si>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</si>
  <si>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</si>
  <si>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</si>
  <si>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</si>
  <si>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</si>
  <si>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</si>
  <si>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</si>
  <si>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</si>
  <si>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</si>
  <si>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</si>
  <si>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</si>
  <si>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</si>
  <si>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</si>
  <si>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</si>
  <si>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</si>
  <si>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</si>
  <si>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</si>
  <si>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</si>
  <si>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</si>
  <si>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</si>
  <si>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</si>
  <si>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</si>
  <si>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</si>
  <si>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</si>
  <si>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</si>
  <si>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</si>
  <si>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</si>
  <si>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</si>
  <si>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</si>
  <si>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</si>
  <si>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</si>
  <si>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</si>
  <si>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</si>
  <si>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</si>
  <si>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</si>
  <si>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</si>
  <si>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</si>
  <si>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</si>
  <si>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</si>
  <si>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</si>
  <si>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</si>
  <si>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</si>
  <si>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</si>
  <si>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</si>
  <si>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</si>
  <si>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</si>
  <si>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</si>
  <si>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</si>
  <si>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</si>
  <si>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</si>
  <si>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</si>
  <si>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</si>
  <si>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</si>
  <si>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</si>
  <si>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</si>
  <si>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</si>
  <si>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</si>
  <si>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</si>
  <si>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</si>
  <si>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</si>
  <si>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</si>
  <si>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</si>
  <si>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</si>
  <si>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</si>
  <si>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</si>
  <si>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</si>
  <si>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</si>
  <si>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</si>
  <si>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</si>
  <si>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</si>
  <si>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</si>
  <si>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</si>
  <si>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</si>
  <si>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</si>
  <si>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</si>
  <si>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</si>
  <si>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</si>
  <si>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</si>
  <si>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</si>
  <si>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</si>
  <si>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</si>
  <si>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</si>
  <si>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</si>
  <si>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</si>
  <si>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</si>
  <si>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</si>
  <si>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</si>
  <si>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</si>
  <si>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</si>
  <si>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</si>
  <si>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</si>
  <si>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</si>
  <si>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</si>
  <si>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</si>
  <si>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</si>
  <si>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</si>
  <si>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</si>
  <si>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</si>
  <si>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</si>
  <si>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</si>
  <si>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</si>
  <si>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</si>
  <si>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</si>
  <si>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</si>
  <si>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</si>
  <si>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</si>
  <si>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</si>
  <si>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</si>
  <si>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</si>
  <si>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</si>
  <si>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</si>
  <si>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</si>
  <si>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</si>
  <si>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</si>
  <si>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</si>
  <si>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</si>
  <si>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</si>
  <si>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</si>
  <si>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</si>
  <si>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</si>
  <si>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</si>
  <si>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</si>
  <si>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</si>
  <si>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</si>
  <si>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</si>
  <si>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</si>
  <si>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</si>
  <si>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</si>
  <si>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</si>
  <si>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</si>
  <si>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</si>
  <si>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</si>
  <si>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</si>
  <si>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</si>
  <si>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</si>
  <si>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</si>
  <si>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</si>
  <si>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</si>
  <si>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</si>
  <si>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</si>
  <si>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</si>
  <si>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</si>
  <si>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</si>
  <si>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</si>
  <si>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</si>
  <si>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</si>
  <si>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</si>
  <si>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</si>
  <si>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</si>
  <si>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</si>
  <si>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</si>
  <si>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</si>
  <si>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</si>
  <si>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</si>
  <si>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</si>
  <si>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</si>
  <si>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</si>
  <si>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</si>
  <si>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</si>
  <si>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</si>
  <si>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</si>
  <si>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</si>
  <si>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</si>
  <si>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</si>
  <si>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</si>
  <si>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</si>
  <si>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</si>
  <si>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</si>
  <si>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</si>
  <si>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</si>
  <si>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</si>
  <si>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</si>
  <si>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</si>
  <si>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</si>
  <si>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</si>
  <si>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</si>
  <si>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</si>
  <si>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</si>
  <si>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</si>
  <si>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</si>
  <si>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</si>
  <si>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</si>
  <si>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</si>
  <si>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</si>
  <si>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</si>
  <si>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</si>
  <si>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</si>
  <si>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</si>
  <si>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</si>
  <si>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</si>
  <si>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</si>
  <si>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</si>
  <si>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</si>
  <si>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</si>
  <si>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</si>
  <si>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</si>
  <si>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</si>
  <si>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</si>
  <si>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</si>
  <si>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</si>
  <si>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</si>
  <si>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</si>
  <si>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</si>
  <si>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</si>
  <si>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</si>
  <si>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</si>
  <si>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</si>
  <si>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</si>
  <si>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</si>
  <si>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</si>
  <si>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</si>
  <si>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</si>
  <si>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</si>
  <si>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</si>
  <si>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</si>
  <si>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</si>
  <si>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</si>
  <si>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</si>
  <si>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</si>
  <si>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</si>
  <si>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</si>
  <si>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</si>
  <si>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</si>
  <si>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</si>
  <si>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</si>
  <si>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</si>
  <si>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</si>
  <si>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</si>
  <si>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</si>
  <si>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</si>
  <si>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</si>
  <si>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</si>
  <si>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</si>
  <si>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</si>
  <si>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</si>
  <si>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</si>
  <si>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</si>
  <si>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</si>
  <si>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</si>
  <si>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</si>
  <si>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</si>
  <si>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</si>
  <si>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</si>
  <si>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</si>
  <si>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</si>
  <si>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</si>
  <si>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</si>
  <si>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</si>
  <si>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</si>
  <si>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</si>
  <si>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</si>
  <si>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</si>
  <si>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</si>
  <si>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</si>
  <si>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</si>
  <si>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</si>
  <si>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</si>
  <si>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</si>
  <si>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</si>
  <si>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</si>
  <si>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</si>
  <si>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</si>
  <si>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</si>
  <si>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</si>
  <si>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</si>
  <si>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</si>
  <si>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</si>
  <si>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</si>
  <si>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</si>
  <si>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</si>
  <si>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</si>
  <si>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</si>
  <si>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</si>
  <si>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</si>
  <si>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</si>
  <si>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</si>
  <si>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</si>
  <si>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</si>
  <si>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</si>
  <si>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</si>
  <si>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</si>
  <si>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</si>
  <si>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</si>
  <si>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</si>
  <si>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</si>
  <si>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</si>
  <si>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</si>
  <si>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</si>
  <si>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</si>
  <si>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</si>
  <si>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</si>
  <si>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</si>
  <si>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</si>
  <si>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</si>
  <si>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</si>
  <si>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</si>
  <si>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</si>
  <si>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</si>
  <si>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</si>
  <si>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</si>
  <si>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</si>
  <si>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</si>
  <si>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</si>
  <si>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</si>
  <si>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</si>
  <si>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</si>
  <si>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21112-C101 JUNTA DE GOB.Y COORDINACION POLITICA</t>
  </si>
  <si>
    <t>21112-C102 GRUPO PARLAMENTARIO DEL PAN</t>
  </si>
  <si>
    <t>21112-C103 GRUPO PARLAMENTARIO DEL PRI</t>
  </si>
  <si>
    <t>21112-C104 REP. PARL. PARTIDO DE LA REV DEMOCRATICA</t>
  </si>
  <si>
    <t>21112-C105 GRUPO PARLAMENTARIO DEL PVEM</t>
  </si>
  <si>
    <t>21112-C108 MESA DIRECTIVA</t>
  </si>
  <si>
    <t>21112-C110 GRUPO PARLAMENTARIO DE MORENA</t>
  </si>
  <si>
    <t>21112-C111 GRUPO PARL. PARTIDO MOV. CIUDADANO</t>
  </si>
  <si>
    <t>21112-C112 SIN PARTIDO</t>
  </si>
  <si>
    <t>21112-C113 REP. PARL. PARTIDO DEL TRABAJO</t>
  </si>
  <si>
    <t>21112-C201 SECRETARÍA GENERAL</t>
  </si>
  <si>
    <t>21112-C202 DIR GRAL SERV Y APOYO TEC. PARLAMENTARIO</t>
  </si>
  <si>
    <t>21112-C203 DIRECCIÓN GENERAL DE ARCHIVOS</t>
  </si>
  <si>
    <t>21112-C204 UNIDAD DE ESTUDIOS DE LAS FINANZAS PUBL.</t>
  </si>
  <si>
    <t>21112-C205 UNIDAD DE TRANSPARENCIA</t>
  </si>
  <si>
    <t>21112-C206 INSTITUTO DE INVESTIGACIONES LEGISLATIVA</t>
  </si>
  <si>
    <t>21112-C207 DIRECCIÓN DE GESTIÓN Y VINCULACIÓN SOC.</t>
  </si>
  <si>
    <t>21112-C208 DIRECCIÓN GENERAL DE ADMINISTRACIÓN</t>
  </si>
  <si>
    <t>21112-C209 DESARROLLO INSTITUCIONAL</t>
  </si>
  <si>
    <t>21112-C210 DIRECCIÓN DE ADMINISTRACIÓN FINANCIERA</t>
  </si>
  <si>
    <t>21112-C211 DIRECCIÓN DE INNOVACIÓN Y DESARROLO TEC.</t>
  </si>
  <si>
    <t>21112-C212 DIR. DE RECURSOS MATERIALES Y SERVICIOS</t>
  </si>
  <si>
    <t>21112-C215 DIRECCIÓN DE ASUNTOS JURÍDICOS</t>
  </si>
  <si>
    <t>21112-C216 DIR DE LOGISTICA Y RELACIONES PUBLICAS</t>
  </si>
  <si>
    <t>21112-C217 UNIDAD DE SEG. Y ANALISIS DE IMPACTO LEG</t>
  </si>
  <si>
    <t>21112-C218 DIR. DE PROC. LEG. Y DES. PARLAMENTARIO</t>
  </si>
  <si>
    <t>21112-C221 DIRECCIÓN DE COMUNICACIÓN SOCIAL</t>
  </si>
  <si>
    <t>21112-C301 ÓRGANO INTERNO DE CONTROL</t>
  </si>
  <si>
    <t>21112-C510 DESPACHO DEL AUDITOR SUPERIOR</t>
  </si>
  <si>
    <t>21112-C511 SECRETARÍA PARTICULAR</t>
  </si>
  <si>
    <t>21112-C520 SECRETARÍA TÉCNICA</t>
  </si>
  <si>
    <t>21112-C521 DIRECCIÓN DE PLANEACIÓN ESTRATÉGICA, INF</t>
  </si>
  <si>
    <t>21112-C522 DIRECCIÓN DE VINCULACIÓN, TRANSPARENCIA</t>
  </si>
  <si>
    <t>21112-C530 AUDITORÍA ESP DE CUMPLIMIENTO FINANCIERO</t>
  </si>
  <si>
    <t>21112-C531 DIR. DE A Y R DE CUENTA PÚBLICA ESTATAL</t>
  </si>
  <si>
    <t>21112-C532 DIR. DE A Y R DE CUENTA PÚBLICA MUNICIPA</t>
  </si>
  <si>
    <t>21112-C533 DIR. DE AUDITORÍA DE INFRAESTRUCTURA PÚB</t>
  </si>
  <si>
    <t>21112-C534 UNIDAD DE LABORATORIO DE OBRA PÚBLICA</t>
  </si>
  <si>
    <t>21112-C540 AUDITORÍA ESP DE EVALUACIÓN AL DESEPEÑO</t>
  </si>
  <si>
    <t>21112-C541 DIRECCIÓN DE AUDITORÍA DE DESEMPEÑO</t>
  </si>
  <si>
    <t>21112-C550 DIRECCIÓN GENERAL DE ASUNTOS JURÍDICOS</t>
  </si>
  <si>
    <t>21112-C551 DIRECCIÓN DE INVESTIGACIÓN</t>
  </si>
  <si>
    <t>21112-C552 DIRECCIÓN DE SUBSTANCIACIÓN</t>
  </si>
  <si>
    <t>21112-C553 DIR CONTENCIOSO Y PROCEDIMIENTOS LEGALES</t>
  </si>
  <si>
    <t>21112-C601 DIRECCIÓN GENERAL DE ADMINISTRACIÓN</t>
  </si>
  <si>
    <t>21112-C610 DIRECCIÓN GENERAL DE ADMINISTRACIÓN</t>
  </si>
  <si>
    <t>21112-C611 DIRECCIÓN DE ADMINISTRACIÓN Y FINANZAS</t>
  </si>
  <si>
    <t>21112-C612 DIRECCIÓN DE DESARROLLO INSTITUCIONAL</t>
  </si>
  <si>
    <t>21112-C613 DIRECCIÓN DE TECNOLOGÍAS DE LA INFORMACI</t>
  </si>
  <si>
    <t>21112-C614 UINDAD ARCHIVO CORRESPON Y NOTIFICACIÓN</t>
  </si>
  <si>
    <t>Poder Legislativo del Estado de Guanjuato</t>
  </si>
  <si>
    <t>Del 1 de enero al 31 de marzo de 2026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</si>
  <si>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</si>
  <si>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</si>
  <si>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</si>
  <si>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</si>
  <si>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</si>
  <si>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</si>
  <si>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t>Prestación Laboral</t>
  </si>
  <si>
    <t>Beneficio Definido</t>
  </si>
  <si>
    <t>Valuaciones Actuariales del Norte, S. C.</t>
  </si>
  <si>
    <t>Al 31 de diciembre de 2025 y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</si>
</sst>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0.000%"/>
    <numFmt numFmtId="166" formatCode="#,##0.00_ ;[Red]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1" fillId="3" borderId="14" xfId="4" applyNumberFormat="1" applyFont="1" applyFill="1" applyBorder="1" applyAlignment="1" applyProtection="1">
      <alignment vertical="center"/>
      <protection locked="0"/>
    </xf>
    <xf numFmtId="4" fontId="0" fillId="3" borderId="14" xfId="4" applyNumberFormat="1" applyFont="1" applyFill="1" applyBorder="1" applyAlignment="1" applyProtection="1">
      <alignment vertical="center"/>
      <protection locked="0"/>
    </xf>
    <xf numFmtId="4" fontId="2" fillId="3" borderId="14" xfId="4" applyNumberFormat="1" applyFont="1" applyFill="1" applyBorder="1" applyAlignment="1" applyProtection="1">
      <alignment vertical="center"/>
      <protection locked="0"/>
    </xf>
    <xf numFmtId="4" fontId="2" fillId="0" borderId="13" xfId="4" applyNumberFormat="1" applyFont="1" applyFill="1" applyBorder="1" applyAlignment="1" applyProtection="1">
      <alignment vertical="center"/>
      <protection locked="0"/>
    </xf>
    <xf numFmtId="4" fontId="1" fillId="0" borderId="14" xfId="4" applyNumberFormat="1" applyFont="1" applyFill="1" applyBorder="1" applyAlignment="1" applyProtection="1">
      <alignment vertical="center"/>
      <protection locked="0"/>
    </xf>
    <xf numFmtId="4" fontId="0" fillId="0" borderId="14" xfId="4" applyNumberFormat="1" applyFont="1" applyFill="1" applyBorder="1" applyAlignment="1" applyProtection="1">
      <alignment vertical="center"/>
      <protection locked="0"/>
    </xf>
    <xf numFmtId="4" fontId="2" fillId="0" borderId="14" xfId="4" applyNumberFormat="1" applyFont="1" applyFill="1" applyBorder="1" applyAlignment="1" applyProtection="1">
      <alignment vertical="center"/>
      <protection locked="0"/>
    </xf>
    <xf numFmtId="4" fontId="2" fillId="0" borderId="6" xfId="4" applyNumberFormat="1" applyFont="1" applyFill="1" applyBorder="1" applyAlignment="1" applyProtection="1">
      <alignment vertical="center"/>
      <protection locked="0"/>
    </xf>
    <xf numFmtId="4" fontId="0" fillId="0" borderId="8" xfId="4" applyNumberFormat="1" applyFont="1" applyFill="1" applyBorder="1" applyAlignment="1" applyProtection="1">
      <alignment vertical="center"/>
      <protection locked="0"/>
    </xf>
    <xf numFmtId="4" fontId="2" fillId="0" borderId="8" xfId="4" applyNumberFormat="1" applyFont="1" applyFill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 applyProtection="1">
      <alignment horizontal="right" vertical="center"/>
      <protection locked="0"/>
    </xf>
    <xf numFmtId="49" fontId="0" fillId="0" borderId="14" xfId="3" applyNumberFormat="1" applyFont="1" applyBorder="1" applyAlignment="1" applyProtection="1">
      <alignment horizontal="right" vertical="center"/>
      <protection locked="0"/>
    </xf>
    <xf numFmtId="165" fontId="0" fillId="0" borderId="14" xfId="3" applyNumberFormat="1" applyFont="1" applyBorder="1" applyAlignment="1" applyProtection="1">
      <alignment horizontal="right" vertical="center"/>
      <protection locked="0"/>
    </xf>
    <xf numFmtId="2" fontId="0" fillId="0" borderId="14" xfId="0" applyNumberFormat="1" applyBorder="1" applyAlignment="1" applyProtection="1">
      <alignment horizontal="right" vertical="center"/>
      <protection locked="0"/>
    </xf>
    <xf numFmtId="166" fontId="0" fillId="0" borderId="14" xfId="0" applyNumberForma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663349</xdr:colOff>
      <xdr:row>20</xdr:row>
      <xdr:rowOff>144576</xdr:rowOff>
    </xdr:from>
    <xdr:to>
      <xdr:col>5</xdr:col>
      <xdr:colOff>1224643</xdr:colOff>
      <xdr:row>22</xdr:row>
      <xdr:rowOff>42522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695E0D3-701A-442F-A98A-B246FBFF0FD1}"/>
            </a:ext>
          </a:extLst>
        </xdr:cNvPr>
        <xdr:cNvSpPr/>
      </xdr:nvSpPr>
      <xdr:spPr>
        <a:xfrm>
          <a:off x="10912249" y="4678476"/>
          <a:ext cx="561294" cy="2789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1100">
              <a:solidFill>
                <a:schemeClr val="tx1"/>
              </a:solidFill>
            </a:rPr>
            <a:t>NA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ongresogto-my.sharepoint.com/personal/cesar_guillen_congresogto_gob_mx/Documents/Documents/0.%20Ejercicio%202026/02_Direcci&#243;n%20de%20Administraci&#243;n%20Financiera/3.1%20SIRET/1er%20Trimestre%202026/1.1%20Formatos/Formatos_Anexo_1_Criterios_LDF%20(1).xlsm?E20CFF10" TargetMode="External"/><Relationship Id="rId1" Type="http://schemas.openxmlformats.org/officeDocument/2006/relationships/externalLinkPath" Target="file:///\\E20CFF10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6"/>
  <sheetViews>
    <sheetView showGridLines="0" tabSelected="1" zoomScale="75" zoomScaleNormal="75" workbookViewId="0">
      <selection activeCell="A15" sqref="A15"/>
    </sheetView>
  </sheetViews>
  <sheetFormatPr baseColWidth="10" defaultColWidth="0" defaultRowHeight="15" zeroHeight="1" x14ac:dyDescent="0.25"/>
  <cols>
    <col min="1" max="1" width="96.42578125" customWidth="1"/>
    <col min="2" max="3" width="19.140625" customWidth="1"/>
    <col min="4" max="4" width="98.7109375" bestFit="1" customWidth="1"/>
    <col min="5" max="6" width="15.5703125" customWidth="1"/>
    <col min="7" max="8" width="11" customWidth="1"/>
    <col min="9" max="16384" width="11" hidden="1"/>
  </cols>
  <sheetData>
    <row r="1" spans="1:6" x14ac:dyDescent="0.25">
      <c r="A1" s="142" t="s">
        <v>0</v>
      </c>
      <c r="B1" s="143"/>
      <c r="C1" s="143"/>
      <c r="D1" s="143"/>
      <c r="E1" s="143"/>
      <c r="F1" s="144"/>
    </row>
    <row r="2" spans="1:6" ht="15" customHeight="1" x14ac:dyDescent="0.25">
      <c r="A2" s="145" t="s">
        <v>597</v>
      </c>
      <c r="B2" s="146"/>
      <c r="C2" s="146"/>
      <c r="D2" s="146"/>
      <c r="E2" s="146"/>
      <c r="F2" s="147"/>
    </row>
    <row r="3" spans="1:6" ht="15" customHeight="1" x14ac:dyDescent="0.25">
      <c r="A3" s="148" t="s">
        <v>1</v>
      </c>
      <c r="B3" s="149"/>
      <c r="C3" s="149"/>
      <c r="D3" s="149"/>
      <c r="E3" s="149"/>
      <c r="F3" s="150"/>
    </row>
    <row r="4" spans="1:6" ht="12.95" customHeight="1" x14ac:dyDescent="0.25">
      <c r="A4" s="148" t="s">
        <v>608</v>
      </c>
      <c r="B4" s="149"/>
      <c r="C4" s="149"/>
      <c r="D4" s="149"/>
      <c r="E4" s="149"/>
      <c r="F4" s="150"/>
    </row>
    <row r="5" spans="1:6" ht="12.95" customHeight="1" x14ac:dyDescent="0.25">
      <c r="A5" s="151" t="s">
        <v>2</v>
      </c>
      <c r="B5" s="152"/>
      <c r="C5" s="152"/>
      <c r="D5" s="152"/>
      <c r="E5" s="152"/>
      <c r="F5" s="153"/>
    </row>
    <row r="6" spans="1:6" ht="41.45" customHeight="1" x14ac:dyDescent="0.25">
      <c r="A6" s="33" t="s">
        <v>3</v>
      </c>
      <c r="B6" s="34">
        <v>2026</v>
      </c>
      <c r="C6" s="1" t="s">
        <v>4</v>
      </c>
      <c r="D6" s="35" t="s">
        <v>5</v>
      </c>
      <c r="E6" s="34">
        <f>B6</f>
        <v>2026</v>
      </c>
      <c r="F6" s="1" t="str">
        <f>C6</f>
        <v>31 de diciembre de 2025</v>
      </c>
    </row>
    <row r="7" spans="1:6" ht="12.95" customHeight="1" x14ac:dyDescent="0.25">
      <c r="A7" s="36" t="s">
        <v>6</v>
      </c>
      <c r="B7" s="37"/>
      <c r="C7" s="37"/>
      <c r="D7" s="36" t="s">
        <v>7</v>
      </c>
      <c r="E7" s="37"/>
      <c r="F7" s="37"/>
    </row>
    <row r="8" spans="1:6" x14ac:dyDescent="0.25">
      <c r="A8" s="2" t="s">
        <v>8</v>
      </c>
      <c r="B8" s="38"/>
      <c r="C8" s="38"/>
      <c r="D8" s="2" t="s">
        <v>9</v>
      </c>
      <c r="E8" s="38"/>
      <c r="F8" s="38"/>
    </row>
    <row r="9" spans="1:6" x14ac:dyDescent="0.25">
      <c r="A9" s="39" t="s">
        <v>10</v>
      </c>
      <c r="B9" s="40">
        <v>158531734.19999999</v>
      </c>
      <c r="C9" s="40">
        <v>159318598.27000001</v>
      </c>
      <c r="D9" s="39" t="s">
        <v>11</v>
      </c>
      <c r="E9" s="40">
        <v>9061155.3499999996</v>
      </c>
      <c r="F9" s="40">
        <v>66748218.170000002</v>
      </c>
    </row>
    <row r="10" spans="1:6" x14ac:dyDescent="0.25">
      <c r="A10" s="41" t="s">
        <v>12</v>
      </c>
      <c r="B10" s="40">
        <v>0</v>
      </c>
      <c r="C10" s="40">
        <v>0</v>
      </c>
      <c r="D10" s="41" t="s">
        <v>13</v>
      </c>
      <c r="E10" s="40">
        <v>0</v>
      </c>
      <c r="F10" s="40">
        <v>9423493.9900000002</v>
      </c>
    </row>
    <row r="11" spans="1:6" x14ac:dyDescent="0.25">
      <c r="A11" s="41" t="s">
        <v>14</v>
      </c>
      <c r="B11" s="40">
        <v>27237555.93</v>
      </c>
      <c r="C11" s="40">
        <v>25466271.760000002</v>
      </c>
      <c r="D11" s="41" t="s">
        <v>15</v>
      </c>
      <c r="E11" s="40">
        <v>489188.82</v>
      </c>
      <c r="F11" s="40">
        <v>28663317.079999998</v>
      </c>
    </row>
    <row r="12" spans="1:6" x14ac:dyDescent="0.25">
      <c r="A12" s="41" t="s">
        <v>16</v>
      </c>
      <c r="B12" s="40">
        <v>1328291.9099999999</v>
      </c>
      <c r="C12" s="40">
        <v>100886.48</v>
      </c>
      <c r="D12" s="41" t="s">
        <v>17</v>
      </c>
      <c r="E12" s="40">
        <v>0</v>
      </c>
      <c r="F12" s="40">
        <v>0</v>
      </c>
    </row>
    <row r="13" spans="1:6" x14ac:dyDescent="0.25">
      <c r="A13" s="41" t="s">
        <v>18</v>
      </c>
      <c r="B13" s="40">
        <v>89703389.099999994</v>
      </c>
      <c r="C13" s="40">
        <v>102471619.15000001</v>
      </c>
      <c r="D13" s="41" t="s">
        <v>19</v>
      </c>
      <c r="E13" s="40">
        <v>0</v>
      </c>
      <c r="F13" s="40">
        <v>0</v>
      </c>
    </row>
    <row r="14" spans="1:6" x14ac:dyDescent="0.25">
      <c r="A14" s="41" t="s">
        <v>20</v>
      </c>
      <c r="B14" s="40">
        <v>0</v>
      </c>
      <c r="C14" s="40">
        <v>0</v>
      </c>
      <c r="D14" s="41" t="s">
        <v>21</v>
      </c>
      <c r="E14" s="40">
        <v>0</v>
      </c>
      <c r="F14" s="40">
        <v>0</v>
      </c>
    </row>
    <row r="15" spans="1:6" x14ac:dyDescent="0.25">
      <c r="A15" s="41" t="s">
        <v>22</v>
      </c>
      <c r="B15" s="40">
        <v>40262497.259999998</v>
      </c>
      <c r="C15" s="40">
        <v>31279820.879999999</v>
      </c>
      <c r="D15" s="41" t="s">
        <v>23</v>
      </c>
      <c r="E15" s="40">
        <v>0</v>
      </c>
      <c r="F15" s="40">
        <v>0</v>
      </c>
    </row>
    <row r="16" spans="1:6" x14ac:dyDescent="0.25">
      <c r="A16" s="41" t="s">
        <v>24</v>
      </c>
      <c r="B16" s="40">
        <v>0</v>
      </c>
      <c r="C16" s="40">
        <v>0</v>
      </c>
      <c r="D16" s="41" t="s">
        <v>25</v>
      </c>
      <c r="E16" s="40">
        <v>8268782.96</v>
      </c>
      <c r="F16" s="40">
        <v>28661407.100000001</v>
      </c>
    </row>
    <row r="17" spans="1:6" x14ac:dyDescent="0.25">
      <c r="A17" s="39" t="s">
        <v>26</v>
      </c>
      <c r="B17" s="40">
        <v>26152919.190000001</v>
      </c>
      <c r="C17" s="40">
        <v>857763.85000000009</v>
      </c>
      <c r="D17" s="41" t="s">
        <v>27</v>
      </c>
      <c r="E17" s="40">
        <v>0</v>
      </c>
      <c r="F17" s="40">
        <v>0</v>
      </c>
    </row>
    <row r="18" spans="1:6" x14ac:dyDescent="0.25">
      <c r="A18" s="41" t="s">
        <v>28</v>
      </c>
      <c r="B18" s="40">
        <v>0</v>
      </c>
      <c r="C18" s="40">
        <v>0</v>
      </c>
      <c r="D18" s="41" t="s">
        <v>29</v>
      </c>
      <c r="E18" s="40">
        <v>303183.57</v>
      </c>
      <c r="F18" s="40">
        <v>0</v>
      </c>
    </row>
    <row r="19" spans="1:6" x14ac:dyDescent="0.25">
      <c r="A19" s="41" t="s">
        <v>30</v>
      </c>
      <c r="B19" s="40">
        <v>11696.02</v>
      </c>
      <c r="C19" s="40">
        <v>12213.87</v>
      </c>
      <c r="D19" s="39" t="s">
        <v>31</v>
      </c>
      <c r="E19" s="40">
        <v>0</v>
      </c>
      <c r="F19" s="40">
        <v>0</v>
      </c>
    </row>
    <row r="20" spans="1:6" x14ac:dyDescent="0.25">
      <c r="A20" s="41" t="s">
        <v>32</v>
      </c>
      <c r="B20" s="40">
        <v>25925151.300000001</v>
      </c>
      <c r="C20" s="40">
        <v>836151.43</v>
      </c>
      <c r="D20" s="41" t="s">
        <v>33</v>
      </c>
      <c r="E20" s="40">
        <v>0</v>
      </c>
      <c r="F20" s="40">
        <v>0</v>
      </c>
    </row>
    <row r="21" spans="1:6" x14ac:dyDescent="0.25">
      <c r="A21" s="41" t="s">
        <v>34</v>
      </c>
      <c r="B21" s="40">
        <v>0</v>
      </c>
      <c r="C21" s="40">
        <v>0</v>
      </c>
      <c r="D21" s="41" t="s">
        <v>35</v>
      </c>
      <c r="E21" s="40">
        <v>0</v>
      </c>
      <c r="F21" s="40">
        <v>0</v>
      </c>
    </row>
    <row r="22" spans="1:6" x14ac:dyDescent="0.25">
      <c r="A22" s="41" t="s">
        <v>36</v>
      </c>
      <c r="B22" s="40">
        <v>216071.87</v>
      </c>
      <c r="C22" s="40">
        <v>9398.5499999999993</v>
      </c>
      <c r="D22" s="41" t="s">
        <v>37</v>
      </c>
      <c r="E22" s="40">
        <v>0</v>
      </c>
      <c r="F22" s="40">
        <v>0</v>
      </c>
    </row>
    <row r="23" spans="1:6" x14ac:dyDescent="0.25">
      <c r="A23" s="41" t="s">
        <v>38</v>
      </c>
      <c r="B23" s="40">
        <v>0</v>
      </c>
      <c r="C23" s="40">
        <v>0</v>
      </c>
      <c r="D23" s="39" t="s">
        <v>39</v>
      </c>
      <c r="E23" s="40">
        <v>0</v>
      </c>
      <c r="F23" s="40">
        <v>0</v>
      </c>
    </row>
    <row r="24" spans="1:6" x14ac:dyDescent="0.25">
      <c r="A24" s="41" t="s">
        <v>40</v>
      </c>
      <c r="B24" s="40">
        <v>0</v>
      </c>
      <c r="C24" s="40">
        <v>0</v>
      </c>
      <c r="D24" s="41" t="s">
        <v>41</v>
      </c>
      <c r="E24" s="40">
        <v>0</v>
      </c>
      <c r="F24" s="40">
        <v>0</v>
      </c>
    </row>
    <row r="25" spans="1:6" x14ac:dyDescent="0.25">
      <c r="A25" s="39" t="s">
        <v>42</v>
      </c>
      <c r="B25" s="40">
        <v>5755145.5599999996</v>
      </c>
      <c r="C25" s="40">
        <v>2178619.2000000002</v>
      </c>
      <c r="D25" s="41" t="s">
        <v>43</v>
      </c>
      <c r="E25" s="40">
        <v>0</v>
      </c>
      <c r="F25" s="40">
        <v>0</v>
      </c>
    </row>
    <row r="26" spans="1:6" x14ac:dyDescent="0.25">
      <c r="A26" s="41" t="s">
        <v>44</v>
      </c>
      <c r="B26" s="40">
        <v>4711479.97</v>
      </c>
      <c r="C26" s="40">
        <v>340248.1</v>
      </c>
      <c r="D26" s="39" t="s">
        <v>45</v>
      </c>
      <c r="E26" s="40">
        <v>0</v>
      </c>
      <c r="F26" s="40">
        <v>0</v>
      </c>
    </row>
    <row r="27" spans="1:6" x14ac:dyDescent="0.25">
      <c r="A27" s="41" t="s">
        <v>46</v>
      </c>
      <c r="B27" s="40">
        <v>0</v>
      </c>
      <c r="C27" s="40">
        <v>0</v>
      </c>
      <c r="D27" s="39" t="s">
        <v>47</v>
      </c>
      <c r="E27" s="40">
        <v>0</v>
      </c>
      <c r="F27" s="40">
        <v>0</v>
      </c>
    </row>
    <row r="28" spans="1:6" x14ac:dyDescent="0.25">
      <c r="A28" s="41" t="s">
        <v>48</v>
      </c>
      <c r="B28" s="40">
        <v>0</v>
      </c>
      <c r="C28" s="40">
        <v>0</v>
      </c>
      <c r="D28" s="41" t="s">
        <v>49</v>
      </c>
      <c r="E28" s="40">
        <v>0</v>
      </c>
      <c r="F28" s="40">
        <v>0</v>
      </c>
    </row>
    <row r="29" spans="1:6" x14ac:dyDescent="0.25">
      <c r="A29" s="41" t="s">
        <v>50</v>
      </c>
      <c r="B29" s="40">
        <v>1043665.59</v>
      </c>
      <c r="C29" s="40">
        <v>1838371.1</v>
      </c>
      <c r="D29" s="41" t="s">
        <v>51</v>
      </c>
      <c r="E29" s="40">
        <v>0</v>
      </c>
      <c r="F29" s="40">
        <v>0</v>
      </c>
    </row>
    <row r="30" spans="1:6" x14ac:dyDescent="0.25">
      <c r="A30" s="41" t="s">
        <v>52</v>
      </c>
      <c r="B30" s="40">
        <v>0</v>
      </c>
      <c r="C30" s="40">
        <v>0</v>
      </c>
      <c r="D30" s="41" t="s">
        <v>53</v>
      </c>
      <c r="E30" s="40">
        <v>0</v>
      </c>
      <c r="F30" s="40">
        <v>0</v>
      </c>
    </row>
    <row r="31" spans="1:6" x14ac:dyDescent="0.25">
      <c r="A31" s="39" t="s">
        <v>54</v>
      </c>
      <c r="B31" s="40">
        <v>0</v>
      </c>
      <c r="C31" s="40">
        <v>0</v>
      </c>
      <c r="D31" s="39" t="s">
        <v>55</v>
      </c>
      <c r="E31" s="40">
        <v>0</v>
      </c>
      <c r="F31" s="40">
        <v>0</v>
      </c>
    </row>
    <row r="32" spans="1:6" x14ac:dyDescent="0.25">
      <c r="A32" s="41" t="s">
        <v>56</v>
      </c>
      <c r="B32" s="40">
        <v>0</v>
      </c>
      <c r="C32" s="40">
        <v>0</v>
      </c>
      <c r="D32" s="41" t="s">
        <v>57</v>
      </c>
      <c r="E32" s="40">
        <v>0</v>
      </c>
      <c r="F32" s="40">
        <v>0</v>
      </c>
    </row>
    <row r="33" spans="1:6" ht="14.45" customHeight="1" x14ac:dyDescent="0.25">
      <c r="A33" s="41" t="s">
        <v>58</v>
      </c>
      <c r="B33" s="40">
        <v>0</v>
      </c>
      <c r="C33" s="40">
        <v>0</v>
      </c>
      <c r="D33" s="41" t="s">
        <v>59</v>
      </c>
      <c r="E33" s="40">
        <v>0</v>
      </c>
      <c r="F33" s="40">
        <v>0</v>
      </c>
    </row>
    <row r="34" spans="1:6" ht="14.45" customHeight="1" x14ac:dyDescent="0.25">
      <c r="A34" s="41" t="s">
        <v>60</v>
      </c>
      <c r="B34" s="40">
        <v>0</v>
      </c>
      <c r="C34" s="40">
        <v>0</v>
      </c>
      <c r="D34" s="41" t="s">
        <v>61</v>
      </c>
      <c r="E34" s="40">
        <v>0</v>
      </c>
      <c r="F34" s="40">
        <v>0</v>
      </c>
    </row>
    <row r="35" spans="1:6" ht="14.45" customHeight="1" x14ac:dyDescent="0.25">
      <c r="A35" s="41" t="s">
        <v>62</v>
      </c>
      <c r="B35" s="40">
        <v>0</v>
      </c>
      <c r="C35" s="40">
        <v>0</v>
      </c>
      <c r="D35" s="41" t="s">
        <v>63</v>
      </c>
      <c r="E35" s="40">
        <v>0</v>
      </c>
      <c r="F35" s="40">
        <v>0</v>
      </c>
    </row>
    <row r="36" spans="1:6" ht="14.45" customHeight="1" x14ac:dyDescent="0.25">
      <c r="A36" s="41" t="s">
        <v>64</v>
      </c>
      <c r="B36" s="40">
        <v>0</v>
      </c>
      <c r="C36" s="40">
        <v>0</v>
      </c>
      <c r="D36" s="41" t="s">
        <v>65</v>
      </c>
      <c r="E36" s="40">
        <v>0</v>
      </c>
      <c r="F36" s="40">
        <v>0</v>
      </c>
    </row>
    <row r="37" spans="1:6" ht="14.45" customHeight="1" x14ac:dyDescent="0.25">
      <c r="A37" s="39" t="s">
        <v>66</v>
      </c>
      <c r="B37" s="40">
        <v>1776381.05</v>
      </c>
      <c r="C37" s="40">
        <v>1974735.82</v>
      </c>
      <c r="D37" s="41" t="s">
        <v>67</v>
      </c>
      <c r="E37" s="40">
        <v>0</v>
      </c>
      <c r="F37" s="40">
        <v>0</v>
      </c>
    </row>
    <row r="38" spans="1:6" x14ac:dyDescent="0.25">
      <c r="A38" s="39" t="s">
        <v>68</v>
      </c>
      <c r="B38" s="40">
        <v>0</v>
      </c>
      <c r="C38" s="40">
        <v>0</v>
      </c>
      <c r="D38" s="39" t="s">
        <v>69</v>
      </c>
      <c r="E38" s="40">
        <v>0</v>
      </c>
      <c r="F38" s="40">
        <v>0</v>
      </c>
    </row>
    <row r="39" spans="1:6" x14ac:dyDescent="0.25">
      <c r="A39" s="41" t="s">
        <v>70</v>
      </c>
      <c r="B39" s="40">
        <v>0</v>
      </c>
      <c r="C39" s="40">
        <v>0</v>
      </c>
      <c r="D39" s="41" t="s">
        <v>71</v>
      </c>
      <c r="E39" s="40">
        <v>0</v>
      </c>
      <c r="F39" s="40">
        <v>0</v>
      </c>
    </row>
    <row r="40" spans="1:6" x14ac:dyDescent="0.25">
      <c r="A40" s="41" t="s">
        <v>72</v>
      </c>
      <c r="B40" s="40">
        <v>0</v>
      </c>
      <c r="C40" s="40">
        <v>0</v>
      </c>
      <c r="D40" s="41" t="s">
        <v>73</v>
      </c>
      <c r="E40" s="40">
        <v>0</v>
      </c>
      <c r="F40" s="40">
        <v>0</v>
      </c>
    </row>
    <row r="41" spans="1:6" x14ac:dyDescent="0.25">
      <c r="A41" s="39" t="s">
        <v>74</v>
      </c>
      <c r="B41" s="40">
        <v>736326</v>
      </c>
      <c r="C41" s="40">
        <v>736326</v>
      </c>
      <c r="D41" s="41" t="s">
        <v>75</v>
      </c>
      <c r="E41" s="40">
        <v>0</v>
      </c>
      <c r="F41" s="40">
        <v>0</v>
      </c>
    </row>
    <row r="42" spans="1:6" x14ac:dyDescent="0.25">
      <c r="A42" s="41" t="s">
        <v>76</v>
      </c>
      <c r="B42" s="40">
        <v>736326</v>
      </c>
      <c r="C42" s="40">
        <v>736326</v>
      </c>
      <c r="D42" s="39" t="s">
        <v>77</v>
      </c>
      <c r="E42" s="40">
        <v>0</v>
      </c>
      <c r="F42" s="40">
        <v>0</v>
      </c>
    </row>
    <row r="43" spans="1:6" x14ac:dyDescent="0.25">
      <c r="A43" s="41" t="s">
        <v>78</v>
      </c>
      <c r="B43" s="40">
        <v>0</v>
      </c>
      <c r="C43" s="40">
        <v>0</v>
      </c>
      <c r="D43" s="41" t="s">
        <v>79</v>
      </c>
      <c r="E43" s="40">
        <v>0</v>
      </c>
      <c r="F43" s="40">
        <v>0</v>
      </c>
    </row>
    <row r="44" spans="1:6" x14ac:dyDescent="0.25">
      <c r="A44" s="41" t="s">
        <v>80</v>
      </c>
      <c r="B44" s="40">
        <v>0</v>
      </c>
      <c r="C44" s="40">
        <v>0</v>
      </c>
      <c r="D44" s="41" t="s">
        <v>81</v>
      </c>
      <c r="E44" s="40">
        <v>0</v>
      </c>
      <c r="F44" s="40">
        <v>0</v>
      </c>
    </row>
    <row r="45" spans="1:6" x14ac:dyDescent="0.25">
      <c r="A45" s="41" t="s">
        <v>82</v>
      </c>
      <c r="B45" s="40">
        <v>0</v>
      </c>
      <c r="C45" s="40">
        <v>0</v>
      </c>
      <c r="D45" s="41" t="s">
        <v>83</v>
      </c>
      <c r="E45" s="40">
        <v>0</v>
      </c>
      <c r="F45" s="40">
        <v>0</v>
      </c>
    </row>
    <row r="46" spans="1:6" x14ac:dyDescent="0.25">
      <c r="A46" s="38"/>
      <c r="B46" s="42"/>
      <c r="C46" s="42"/>
      <c r="D46" s="38"/>
      <c r="E46" s="42"/>
      <c r="F46" s="42"/>
    </row>
    <row r="47" spans="1:6" x14ac:dyDescent="0.25">
      <c r="A47" s="3" t="s">
        <v>84</v>
      </c>
      <c r="B47" s="4">
        <v>192952506</v>
      </c>
      <c r="C47" s="4">
        <v>165066043.13999999</v>
      </c>
      <c r="D47" s="2" t="s">
        <v>85</v>
      </c>
      <c r="E47" s="4">
        <v>9061155.3499999996</v>
      </c>
      <c r="F47" s="4">
        <v>66748218.170000002</v>
      </c>
    </row>
    <row r="48" spans="1:6" x14ac:dyDescent="0.25">
      <c r="A48" s="38"/>
      <c r="B48" s="42"/>
      <c r="C48" s="42"/>
      <c r="D48" s="38"/>
      <c r="E48" s="42"/>
      <c r="F48" s="42"/>
    </row>
    <row r="49" spans="1:6" x14ac:dyDescent="0.25">
      <c r="A49" s="2" t="s">
        <v>86</v>
      </c>
      <c r="B49" s="42"/>
      <c r="C49" s="42"/>
      <c r="D49" s="2" t="s">
        <v>87</v>
      </c>
      <c r="E49" s="42"/>
      <c r="F49" s="42"/>
    </row>
    <row r="50" spans="1:6" x14ac:dyDescent="0.25">
      <c r="A50" s="39" t="s">
        <v>88</v>
      </c>
      <c r="B50" s="40">
        <v>0</v>
      </c>
      <c r="C50" s="40">
        <v>0</v>
      </c>
      <c r="D50" s="39" t="s">
        <v>89</v>
      </c>
      <c r="E50" s="40">
        <v>0</v>
      </c>
      <c r="F50" s="40">
        <v>0</v>
      </c>
    </row>
    <row r="51" spans="1:6" x14ac:dyDescent="0.25">
      <c r="A51" s="39" t="s">
        <v>90</v>
      </c>
      <c r="B51" s="40">
        <v>0</v>
      </c>
      <c r="C51" s="40">
        <v>0</v>
      </c>
      <c r="D51" s="39" t="s">
        <v>91</v>
      </c>
      <c r="E51" s="40">
        <v>0</v>
      </c>
      <c r="F51" s="40">
        <v>0</v>
      </c>
    </row>
    <row r="52" spans="1:6" x14ac:dyDescent="0.25">
      <c r="A52" s="39" t="s">
        <v>92</v>
      </c>
      <c r="B52" s="40">
        <v>839468713.23000002</v>
      </c>
      <c r="C52" s="40">
        <v>836819694.88999999</v>
      </c>
      <c r="D52" s="39" t="s">
        <v>93</v>
      </c>
      <c r="E52" s="40">
        <v>0</v>
      </c>
      <c r="F52" s="40">
        <v>0</v>
      </c>
    </row>
    <row r="53" spans="1:6" x14ac:dyDescent="0.25">
      <c r="A53" s="39" t="s">
        <v>94</v>
      </c>
      <c r="B53" s="40">
        <v>172150319.66</v>
      </c>
      <c r="C53" s="40">
        <v>169930311.41</v>
      </c>
      <c r="D53" s="39" t="s">
        <v>95</v>
      </c>
      <c r="E53" s="40">
        <v>0</v>
      </c>
      <c r="F53" s="40">
        <v>0</v>
      </c>
    </row>
    <row r="54" spans="1:6" x14ac:dyDescent="0.25">
      <c r="A54" s="39" t="s">
        <v>96</v>
      </c>
      <c r="B54" s="40">
        <v>18271175.579999998</v>
      </c>
      <c r="C54" s="40">
        <v>17693270.539999999</v>
      </c>
      <c r="D54" s="39" t="s">
        <v>97</v>
      </c>
      <c r="E54" s="40">
        <v>25380173.219999999</v>
      </c>
      <c r="F54" s="40">
        <v>21179168.059999999</v>
      </c>
    </row>
    <row r="55" spans="1:6" x14ac:dyDescent="0.25">
      <c r="A55" s="39" t="s">
        <v>98</v>
      </c>
      <c r="B55" s="40">
        <v>-450341485.93000001</v>
      </c>
      <c r="C55" s="40">
        <v>-435399195.38999999</v>
      </c>
      <c r="D55" s="43" t="s">
        <v>99</v>
      </c>
      <c r="E55" s="40">
        <v>14807521.6</v>
      </c>
      <c r="F55" s="40">
        <v>10051414.07</v>
      </c>
    </row>
    <row r="56" spans="1:6" x14ac:dyDescent="0.25">
      <c r="A56" s="39" t="s">
        <v>100</v>
      </c>
      <c r="B56" s="40">
        <v>12000</v>
      </c>
      <c r="C56" s="40">
        <v>12000</v>
      </c>
      <c r="D56" s="38"/>
      <c r="E56" s="42"/>
      <c r="F56" s="42"/>
    </row>
    <row r="57" spans="1:6" x14ac:dyDescent="0.25">
      <c r="A57" s="39" t="s">
        <v>101</v>
      </c>
      <c r="B57" s="40">
        <v>0</v>
      </c>
      <c r="C57" s="40">
        <v>0</v>
      </c>
      <c r="D57" s="2" t="s">
        <v>102</v>
      </c>
      <c r="E57" s="4">
        <v>40187694.82</v>
      </c>
      <c r="F57" s="4">
        <v>31230582.129999999</v>
      </c>
    </row>
    <row r="58" spans="1:6" x14ac:dyDescent="0.25">
      <c r="A58" s="39" t="s">
        <v>103</v>
      </c>
      <c r="B58" s="40">
        <v>21096</v>
      </c>
      <c r="C58" s="40">
        <v>21096</v>
      </c>
      <c r="D58" s="38"/>
      <c r="E58" s="42"/>
      <c r="F58" s="42"/>
    </row>
    <row r="59" spans="1:6" x14ac:dyDescent="0.25">
      <c r="A59" s="38"/>
      <c r="B59" s="42"/>
      <c r="C59" s="42"/>
      <c r="D59" s="2" t="s">
        <v>104</v>
      </c>
      <c r="E59" s="4">
        <v>49248850.170000002</v>
      </c>
      <c r="F59" s="4">
        <v>97978800.299999997</v>
      </c>
    </row>
    <row r="60" spans="1:6" x14ac:dyDescent="0.25">
      <c r="A60" s="3" t="s">
        <v>105</v>
      </c>
      <c r="B60" s="4">
        <v>579581818.53999996</v>
      </c>
      <c r="C60" s="4">
        <v>589077177.44999993</v>
      </c>
      <c r="D60" s="38"/>
      <c r="E60" s="42"/>
      <c r="F60" s="42"/>
    </row>
    <row r="61" spans="1:6" x14ac:dyDescent="0.25">
      <c r="A61" s="38"/>
      <c r="B61" s="42"/>
      <c r="C61" s="42"/>
      <c r="D61" s="44" t="s">
        <v>106</v>
      </c>
      <c r="E61" s="42"/>
      <c r="F61" s="42"/>
    </row>
    <row r="62" spans="1:6" x14ac:dyDescent="0.25">
      <c r="A62" s="3" t="s">
        <v>107</v>
      </c>
      <c r="B62" s="4">
        <v>772534324.53999996</v>
      </c>
      <c r="C62" s="4">
        <v>754143220.58999991</v>
      </c>
      <c r="D62" s="38"/>
      <c r="E62" s="42"/>
      <c r="F62" s="42"/>
    </row>
    <row r="63" spans="1:6" x14ac:dyDescent="0.25">
      <c r="A63" s="38"/>
      <c r="B63" s="38"/>
      <c r="C63" s="38"/>
      <c r="D63" s="45" t="s">
        <v>108</v>
      </c>
      <c r="E63" s="40">
        <v>690250996.39999998</v>
      </c>
      <c r="F63" s="40">
        <v>690250996.39999998</v>
      </c>
    </row>
    <row r="64" spans="1:6" x14ac:dyDescent="0.25">
      <c r="A64" s="38"/>
      <c r="B64" s="38"/>
      <c r="C64" s="38"/>
      <c r="D64" s="39" t="s">
        <v>109</v>
      </c>
      <c r="E64" s="40">
        <v>0</v>
      </c>
      <c r="F64" s="40">
        <v>0</v>
      </c>
    </row>
    <row r="65" spans="1:6" x14ac:dyDescent="0.25">
      <c r="A65" s="38"/>
      <c r="B65" s="38"/>
      <c r="C65" s="38"/>
      <c r="D65" s="43" t="s">
        <v>110</v>
      </c>
      <c r="E65" s="40">
        <v>690250996.39999998</v>
      </c>
      <c r="F65" s="40">
        <v>690250996.39999998</v>
      </c>
    </row>
    <row r="66" spans="1:6" x14ac:dyDescent="0.25">
      <c r="A66" s="38"/>
      <c r="B66" s="38"/>
      <c r="C66" s="38"/>
      <c r="D66" s="39" t="s">
        <v>111</v>
      </c>
      <c r="E66" s="40">
        <v>0</v>
      </c>
      <c r="F66" s="40">
        <v>0</v>
      </c>
    </row>
    <row r="67" spans="1:6" x14ac:dyDescent="0.25">
      <c r="A67" s="38"/>
      <c r="B67" s="38"/>
      <c r="C67" s="38"/>
      <c r="D67" s="38"/>
      <c r="E67" s="42"/>
      <c r="F67" s="42"/>
    </row>
    <row r="68" spans="1:6" x14ac:dyDescent="0.25">
      <c r="A68" s="38"/>
      <c r="B68" s="38"/>
      <c r="C68" s="38"/>
      <c r="D68" s="45" t="s">
        <v>112</v>
      </c>
      <c r="E68" s="40">
        <v>33034477.969999999</v>
      </c>
      <c r="F68" s="40">
        <v>-34086576.109999999</v>
      </c>
    </row>
    <row r="69" spans="1:6" x14ac:dyDescent="0.25">
      <c r="A69" s="46"/>
      <c r="B69" s="38"/>
      <c r="C69" s="38"/>
      <c r="D69" s="39" t="s">
        <v>113</v>
      </c>
      <c r="E69" s="40">
        <v>67121054.079999998</v>
      </c>
      <c r="F69" s="40">
        <v>-3854117.09</v>
      </c>
    </row>
    <row r="70" spans="1:6" x14ac:dyDescent="0.25">
      <c r="A70" s="46"/>
      <c r="B70" s="38"/>
      <c r="C70" s="38"/>
      <c r="D70" s="39" t="s">
        <v>114</v>
      </c>
      <c r="E70" s="40">
        <v>-32398996.899999999</v>
      </c>
      <c r="F70" s="40">
        <v>-28544879.809999999</v>
      </c>
    </row>
    <row r="71" spans="1:6" x14ac:dyDescent="0.25">
      <c r="A71" s="46"/>
      <c r="B71" s="38"/>
      <c r="C71" s="38"/>
      <c r="D71" s="39" t="s">
        <v>115</v>
      </c>
      <c r="E71" s="40">
        <v>12783.36</v>
      </c>
      <c r="F71" s="40">
        <v>12783.36</v>
      </c>
    </row>
    <row r="72" spans="1:6" x14ac:dyDescent="0.25">
      <c r="A72" s="46"/>
      <c r="B72" s="38"/>
      <c r="C72" s="38"/>
      <c r="D72" s="39" t="s">
        <v>116</v>
      </c>
      <c r="E72" s="40">
        <v>0</v>
      </c>
      <c r="F72" s="40">
        <v>0</v>
      </c>
    </row>
    <row r="73" spans="1:6" x14ac:dyDescent="0.25">
      <c r="A73" s="46"/>
      <c r="B73" s="38"/>
      <c r="C73" s="38"/>
      <c r="D73" s="39" t="s">
        <v>117</v>
      </c>
      <c r="E73" s="40">
        <v>-1700362.57</v>
      </c>
      <c r="F73" s="40">
        <v>-1700362.57</v>
      </c>
    </row>
    <row r="74" spans="1:6" x14ac:dyDescent="0.25">
      <c r="A74" s="46"/>
      <c r="B74" s="38"/>
      <c r="C74" s="38"/>
      <c r="D74" s="38"/>
      <c r="E74" s="42"/>
      <c r="F74" s="42"/>
    </row>
    <row r="75" spans="1:6" x14ac:dyDescent="0.25">
      <c r="A75" s="46"/>
      <c r="B75" s="38"/>
      <c r="C75" s="38"/>
      <c r="D75" s="45" t="s">
        <v>118</v>
      </c>
      <c r="E75" s="40">
        <v>0</v>
      </c>
      <c r="F75" s="40">
        <v>0</v>
      </c>
    </row>
    <row r="76" spans="1:6" x14ac:dyDescent="0.25">
      <c r="A76" s="46"/>
      <c r="B76" s="38"/>
      <c r="C76" s="38"/>
      <c r="D76" s="39" t="s">
        <v>119</v>
      </c>
      <c r="E76" s="40">
        <v>0</v>
      </c>
      <c r="F76" s="40">
        <v>0</v>
      </c>
    </row>
    <row r="77" spans="1:6" x14ac:dyDescent="0.25">
      <c r="A77" s="46"/>
      <c r="B77" s="38"/>
      <c r="C77" s="38"/>
      <c r="D77" s="39" t="s">
        <v>120</v>
      </c>
      <c r="E77" s="40">
        <v>0</v>
      </c>
      <c r="F77" s="40">
        <v>0</v>
      </c>
    </row>
    <row r="78" spans="1:6" x14ac:dyDescent="0.25">
      <c r="A78" s="46"/>
      <c r="B78" s="38"/>
      <c r="C78" s="38"/>
      <c r="D78" s="38"/>
      <c r="E78" s="42"/>
      <c r="F78" s="42"/>
    </row>
    <row r="79" spans="1:6" x14ac:dyDescent="0.25">
      <c r="A79" s="46"/>
      <c r="B79" s="38"/>
      <c r="C79" s="38"/>
      <c r="D79" s="2" t="s">
        <v>121</v>
      </c>
      <c r="E79" s="4">
        <v>723285474.37</v>
      </c>
      <c r="F79" s="4">
        <v>656164420.28999996</v>
      </c>
    </row>
    <row r="80" spans="1:6" x14ac:dyDescent="0.25">
      <c r="A80" s="46"/>
      <c r="B80" s="38"/>
      <c r="C80" s="38"/>
      <c r="D80" s="38"/>
      <c r="E80" s="42"/>
      <c r="F80" s="42"/>
    </row>
    <row r="81" spans="1:6" x14ac:dyDescent="0.25">
      <c r="A81" s="46"/>
      <c r="B81" s="38"/>
      <c r="C81" s="38"/>
      <c r="D81" s="2" t="s">
        <v>122</v>
      </c>
      <c r="E81" s="4">
        <v>772534324.53999996</v>
      </c>
      <c r="F81" s="4">
        <v>754143220.58999991</v>
      </c>
    </row>
    <row r="82" spans="1:6" x14ac:dyDescent="0.25">
      <c r="A82" s="47"/>
      <c r="B82" s="48"/>
      <c r="C82" s="48"/>
      <c r="D82" s="48"/>
      <c r="E82" s="49"/>
      <c r="F82" s="49"/>
    </row>
    <row r="83" spans="1:6" x14ac:dyDescent="0.25"/>
    <row r="84" spans="1:6" x14ac:dyDescent="0.25"/>
    <row r="85" spans="1:6" x14ac:dyDescent="0.25"/>
    <row r="86" spans="1:6" x14ac:dyDescent="0.25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B18" sqref="B18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60" t="s">
        <v>445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446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448</v>
      </c>
      <c r="B7" s="100">
        <f>SUM(B8:B19)</f>
        <v>863718463.75999999</v>
      </c>
      <c r="C7" s="100">
        <f t="shared" ref="C7:G7" si="1">SUM(C8:C19)</f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449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ht="15.75" customHeight="1" x14ac:dyDescent="0.25">
      <c r="A9" s="50" t="s">
        <v>450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451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452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</row>
    <row r="12" spans="1:7" x14ac:dyDescent="0.25">
      <c r="A12" s="50" t="s">
        <v>453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25">
      <c r="A13" s="50" t="s">
        <v>454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455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456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457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 t="s">
        <v>458</v>
      </c>
      <c r="B17" s="57">
        <v>850419983.75999999</v>
      </c>
      <c r="C17" s="57">
        <v>826178576</v>
      </c>
      <c r="D17" s="57">
        <v>850963933</v>
      </c>
      <c r="E17" s="57">
        <v>876492851</v>
      </c>
      <c r="F17" s="57">
        <v>902787637</v>
      </c>
      <c r="G17" s="57">
        <v>929871266</v>
      </c>
    </row>
    <row r="18" spans="1:7" x14ac:dyDescent="0.25">
      <c r="A18" s="50" t="s">
        <v>459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73" t="s">
        <v>460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</row>
    <row r="20" spans="1:7" x14ac:dyDescent="0.25">
      <c r="A20" s="50" t="s">
        <v>461</v>
      </c>
      <c r="B20" s="57"/>
      <c r="C20" s="57"/>
      <c r="D20" s="57"/>
      <c r="E20" s="57"/>
      <c r="F20" s="57"/>
      <c r="G20" s="57"/>
    </row>
    <row r="21" spans="1:7" x14ac:dyDescent="0.25">
      <c r="A21" s="3" t="s">
        <v>462</v>
      </c>
      <c r="B21" s="100">
        <f>SUM(B22:B26)</f>
        <v>0</v>
      </c>
      <c r="C21" s="100">
        <f t="shared" ref="C21:G21" si="2">SUM(C22:C26)</f>
        <v>0</v>
      </c>
      <c r="D21" s="100">
        <f t="shared" si="2"/>
        <v>0</v>
      </c>
      <c r="E21" s="100">
        <f t="shared" si="2"/>
        <v>0</v>
      </c>
      <c r="F21" s="100">
        <f t="shared" si="2"/>
        <v>0</v>
      </c>
      <c r="G21" s="100">
        <f t="shared" si="2"/>
        <v>0</v>
      </c>
    </row>
    <row r="22" spans="1:7" x14ac:dyDescent="0.25">
      <c r="A22" s="50" t="s">
        <v>463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0" t="s">
        <v>464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465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30" x14ac:dyDescent="0.25">
      <c r="A25" s="51" t="s">
        <v>466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467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9" t="s">
        <v>461</v>
      </c>
      <c r="B27" s="58"/>
      <c r="C27" s="58"/>
      <c r="D27" s="58"/>
      <c r="E27" s="58"/>
      <c r="F27" s="58"/>
      <c r="G27" s="58"/>
    </row>
    <row r="28" spans="1:7" x14ac:dyDescent="0.25">
      <c r="A28" s="3" t="s">
        <v>468</v>
      </c>
      <c r="B28" s="100">
        <f>SUM(B29)</f>
        <v>0</v>
      </c>
      <c r="C28" s="100">
        <f t="shared" ref="C28:G28" si="3">SUM(C29)</f>
        <v>0</v>
      </c>
      <c r="D28" s="100">
        <f t="shared" si="3"/>
        <v>0</v>
      </c>
      <c r="E28" s="100">
        <f t="shared" si="3"/>
        <v>0</v>
      </c>
      <c r="F28" s="100">
        <f t="shared" si="3"/>
        <v>0</v>
      </c>
      <c r="G28" s="100">
        <f t="shared" si="3"/>
        <v>0</v>
      </c>
    </row>
    <row r="29" spans="1:7" x14ac:dyDescent="0.25">
      <c r="A29" s="50" t="s">
        <v>469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38" t="s">
        <v>461</v>
      </c>
      <c r="B30" s="60"/>
      <c r="C30" s="60"/>
      <c r="D30" s="60"/>
      <c r="E30" s="60"/>
      <c r="F30" s="60"/>
      <c r="G30" s="60"/>
    </row>
    <row r="31" spans="1:7" ht="14.45" customHeight="1" x14ac:dyDescent="0.25">
      <c r="A31" s="3" t="s">
        <v>470</v>
      </c>
      <c r="B31" s="100">
        <f>B21+B7+B28</f>
        <v>863718463.75999999</v>
      </c>
      <c r="C31" s="100">
        <f t="shared" ref="C31:G31" si="4">C21+C7+C28</f>
        <v>839876010</v>
      </c>
      <c r="D31" s="100">
        <f t="shared" si="4"/>
        <v>865072290</v>
      </c>
      <c r="E31" s="100">
        <f t="shared" si="4"/>
        <v>891024459</v>
      </c>
      <c r="F31" s="100">
        <f t="shared" si="4"/>
        <v>917755193</v>
      </c>
      <c r="G31" s="100">
        <f t="shared" si="4"/>
        <v>945287849</v>
      </c>
    </row>
    <row r="32" spans="1:7" ht="14.45" customHeight="1" x14ac:dyDescent="0.25">
      <c r="A32" s="38"/>
      <c r="B32" s="103"/>
      <c r="C32" s="103"/>
      <c r="D32" s="103"/>
      <c r="E32" s="103"/>
      <c r="F32" s="103"/>
      <c r="G32" s="103"/>
    </row>
    <row r="33" spans="1:7" x14ac:dyDescent="0.25">
      <c r="A33" s="106" t="s">
        <v>292</v>
      </c>
      <c r="B33" s="46"/>
      <c r="C33" s="46"/>
      <c r="D33" s="46"/>
      <c r="E33" s="46"/>
      <c r="F33" s="46"/>
      <c r="G33" s="46"/>
    </row>
    <row r="34" spans="1:7" ht="30" x14ac:dyDescent="0.25">
      <c r="A34" s="104" t="s">
        <v>471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ht="30" x14ac:dyDescent="0.25">
      <c r="A35" s="104" t="s">
        <v>294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 x14ac:dyDescent="0.25">
      <c r="A36" s="106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7"/>
      <c r="B37" s="47"/>
      <c r="C37" s="47"/>
      <c r="D37" s="47"/>
      <c r="E37" s="47"/>
      <c r="F37" s="47"/>
      <c r="G37" s="47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EB45C70E-01CB-41E4-B69B-6BCE67957D29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B18" sqref="B18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60" t="s">
        <v>473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474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475</v>
      </c>
      <c r="B7" s="100">
        <f t="shared" ref="B7:G7" si="1">SUM(B8:B16)</f>
        <v>863718463.75999999</v>
      </c>
      <c r="C7" s="100">
        <f t="shared" si="1"/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476</v>
      </c>
      <c r="B8" s="57">
        <v>560058611</v>
      </c>
      <c r="C8" s="57">
        <v>576860369</v>
      </c>
      <c r="D8" s="57">
        <v>594166180</v>
      </c>
      <c r="E8" s="57">
        <v>611991165</v>
      </c>
      <c r="F8" s="57">
        <v>630350900</v>
      </c>
      <c r="G8" s="57">
        <v>649261427</v>
      </c>
    </row>
    <row r="9" spans="1:7" ht="15.75" customHeight="1" x14ac:dyDescent="0.25">
      <c r="A9" s="50" t="s">
        <v>477</v>
      </c>
      <c r="B9" s="57">
        <v>23128533</v>
      </c>
      <c r="C9" s="57">
        <v>23822389</v>
      </c>
      <c r="D9" s="57">
        <v>24537060</v>
      </c>
      <c r="E9" s="57">
        <v>25273173</v>
      </c>
      <c r="F9" s="57">
        <v>26031369</v>
      </c>
      <c r="G9" s="57">
        <v>26812310</v>
      </c>
    </row>
    <row r="10" spans="1:7" x14ac:dyDescent="0.25">
      <c r="A10" s="50" t="s">
        <v>478</v>
      </c>
      <c r="B10" s="57">
        <v>175514655</v>
      </c>
      <c r="C10" s="57">
        <v>180419595</v>
      </c>
      <c r="D10" s="57">
        <v>185832183</v>
      </c>
      <c r="E10" s="57">
        <v>191407148</v>
      </c>
      <c r="F10" s="57">
        <v>197149362</v>
      </c>
      <c r="G10" s="57">
        <v>203063843</v>
      </c>
    </row>
    <row r="11" spans="1:7" x14ac:dyDescent="0.25">
      <c r="A11" s="50" t="s">
        <v>479</v>
      </c>
      <c r="B11" s="57">
        <v>38766184</v>
      </c>
      <c r="C11" s="57">
        <v>39929170</v>
      </c>
      <c r="D11" s="57">
        <v>41127045</v>
      </c>
      <c r="E11" s="57">
        <v>42360856</v>
      </c>
      <c r="F11" s="57">
        <v>43631682</v>
      </c>
      <c r="G11" s="57">
        <v>44940632</v>
      </c>
    </row>
    <row r="12" spans="1:7" x14ac:dyDescent="0.25">
      <c r="A12" s="50" t="s">
        <v>480</v>
      </c>
      <c r="B12" s="57">
        <v>52952000.759999998</v>
      </c>
      <c r="C12" s="57">
        <v>5147053</v>
      </c>
      <c r="D12" s="57">
        <v>5301465</v>
      </c>
      <c r="E12" s="57">
        <v>5460509</v>
      </c>
      <c r="F12" s="57">
        <v>5624324</v>
      </c>
      <c r="G12" s="57">
        <v>5793054</v>
      </c>
    </row>
    <row r="13" spans="1:7" x14ac:dyDescent="0.25">
      <c r="A13" s="50" t="s">
        <v>481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482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483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484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/>
      <c r="B17" s="57"/>
      <c r="C17" s="57"/>
      <c r="D17" s="57"/>
      <c r="E17" s="57"/>
      <c r="F17" s="57"/>
      <c r="G17" s="57"/>
    </row>
    <row r="18" spans="1:7" x14ac:dyDescent="0.25">
      <c r="A18" s="3" t="s">
        <v>485</v>
      </c>
      <c r="B18" s="100">
        <v>0</v>
      </c>
      <c r="C18" s="100">
        <v>0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25">
      <c r="A19" s="50" t="s">
        <v>476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478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479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480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481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482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1" t="s">
        <v>484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8" t="s">
        <v>461</v>
      </c>
      <c r="B28" s="60"/>
      <c r="C28" s="60"/>
      <c r="D28" s="60"/>
      <c r="E28" s="60"/>
      <c r="F28" s="60"/>
      <c r="G28" s="60"/>
    </row>
    <row r="29" spans="1:7" ht="14.45" customHeight="1" x14ac:dyDescent="0.25">
      <c r="A29" s="3" t="s">
        <v>487</v>
      </c>
      <c r="B29" s="100">
        <f>B18+B7</f>
        <v>863718463.75999999</v>
      </c>
      <c r="C29" s="100">
        <f t="shared" ref="C29:G29" si="2">C18+C7</f>
        <v>839876010</v>
      </c>
      <c r="D29" s="100">
        <f t="shared" si="2"/>
        <v>865072290</v>
      </c>
      <c r="E29" s="100">
        <f t="shared" si="2"/>
        <v>891024459</v>
      </c>
      <c r="F29" s="100">
        <f t="shared" si="2"/>
        <v>917755193</v>
      </c>
      <c r="G29" s="100">
        <f t="shared" si="2"/>
        <v>945287849</v>
      </c>
    </row>
    <row r="30" spans="1:7" x14ac:dyDescent="0.25">
      <c r="A30" s="47"/>
      <c r="B30" s="47"/>
      <c r="C30" s="47"/>
      <c r="D30" s="47"/>
      <c r="E30" s="47"/>
      <c r="F30" s="47"/>
      <c r="G30" s="47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8C40C15A-672C-4537-9039-61DCF514959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5" zoomScaleNormal="85" workbookViewId="0">
      <selection activeCell="B18" sqref="B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60" t="s">
        <v>488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489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490</v>
      </c>
      <c r="B6" s="100">
        <v>653536812.91999996</v>
      </c>
      <c r="C6" s="100">
        <v>672093094.13999999</v>
      </c>
      <c r="D6" s="100">
        <v>720653719.80999994</v>
      </c>
      <c r="E6" s="100">
        <v>733778419.37</v>
      </c>
      <c r="F6" s="100">
        <v>809878477.78999996</v>
      </c>
      <c r="G6" s="100">
        <v>847718463.75999999</v>
      </c>
    </row>
    <row r="7" spans="1:7" x14ac:dyDescent="0.25">
      <c r="A7" s="50" t="s">
        <v>449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</row>
    <row r="8" spans="1:7" ht="15.75" customHeight="1" x14ac:dyDescent="0.25">
      <c r="A8" s="50" t="s">
        <v>450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x14ac:dyDescent="0.25">
      <c r="A9" s="50" t="s">
        <v>451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452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453</v>
      </c>
      <c r="B11" s="57">
        <v>4570656.76</v>
      </c>
      <c r="C11" s="57">
        <v>7329118.1299999999</v>
      </c>
      <c r="D11" s="57">
        <v>11425099.66</v>
      </c>
      <c r="E11" s="57">
        <v>11851938.73</v>
      </c>
      <c r="F11" s="57">
        <v>0</v>
      </c>
      <c r="G11" s="57">
        <v>0</v>
      </c>
    </row>
    <row r="12" spans="1:7" x14ac:dyDescent="0.25">
      <c r="A12" s="50" t="s">
        <v>454</v>
      </c>
      <c r="B12" s="57">
        <v>0</v>
      </c>
      <c r="C12" s="57"/>
      <c r="D12" s="57"/>
      <c r="E12" s="57"/>
      <c r="F12" s="57"/>
      <c r="G12" s="57"/>
    </row>
    <row r="13" spans="1:7" x14ac:dyDescent="0.25">
      <c r="A13" s="51" t="s">
        <v>455</v>
      </c>
      <c r="B13" s="57">
        <v>1587926.16</v>
      </c>
      <c r="C13" s="57">
        <v>1896680.01</v>
      </c>
      <c r="D13" s="57">
        <v>2405989.02</v>
      </c>
      <c r="E13" s="57">
        <v>2188152.64</v>
      </c>
      <c r="F13" s="57">
        <v>14214551.01</v>
      </c>
      <c r="G13" s="57">
        <v>13298480</v>
      </c>
    </row>
    <row r="14" spans="1:7" x14ac:dyDescent="0.25">
      <c r="A14" s="50" t="s">
        <v>456</v>
      </c>
      <c r="B14" s="57">
        <v>0</v>
      </c>
      <c r="C14" s="57"/>
      <c r="D14" s="57"/>
      <c r="E14" s="57"/>
      <c r="F14" s="57"/>
      <c r="G14" s="57"/>
    </row>
    <row r="15" spans="1:7" x14ac:dyDescent="0.25">
      <c r="A15" s="50" t="s">
        <v>457</v>
      </c>
      <c r="B15" s="57">
        <v>0</v>
      </c>
      <c r="C15" s="57"/>
      <c r="D15" s="57"/>
      <c r="E15" s="57"/>
      <c r="F15" s="57"/>
      <c r="G15" s="57"/>
    </row>
    <row r="16" spans="1:7" x14ac:dyDescent="0.25">
      <c r="A16" s="50" t="s">
        <v>458</v>
      </c>
      <c r="B16" s="57">
        <v>647378230</v>
      </c>
      <c r="C16" s="57">
        <v>662867296</v>
      </c>
      <c r="D16" s="57">
        <v>706239924.97000003</v>
      </c>
      <c r="E16" s="57">
        <v>719738328</v>
      </c>
      <c r="F16" s="57">
        <v>795663926.77999997</v>
      </c>
      <c r="G16" s="57">
        <v>834419983.75999999</v>
      </c>
    </row>
    <row r="17" spans="1:7" x14ac:dyDescent="0.25">
      <c r="A17" s="50" t="s">
        <v>459</v>
      </c>
      <c r="B17" s="57">
        <v>0</v>
      </c>
      <c r="C17" s="57">
        <v>0</v>
      </c>
      <c r="D17" s="57">
        <v>582706.16</v>
      </c>
      <c r="E17" s="57">
        <v>0</v>
      </c>
      <c r="F17" s="57">
        <v>0</v>
      </c>
      <c r="G17" s="57">
        <v>0</v>
      </c>
    </row>
    <row r="18" spans="1:7" x14ac:dyDescent="0.25">
      <c r="A18" s="73" t="s">
        <v>460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50"/>
      <c r="B19" s="57"/>
      <c r="C19" s="57"/>
      <c r="D19" s="57"/>
      <c r="E19" s="57"/>
      <c r="F19" s="57"/>
      <c r="G19" s="57"/>
    </row>
    <row r="20" spans="1:7" x14ac:dyDescent="0.25">
      <c r="A20" s="3" t="s">
        <v>491</v>
      </c>
      <c r="B20" s="100">
        <v>0</v>
      </c>
      <c r="C20" s="100">
        <v>0</v>
      </c>
      <c r="D20" s="100">
        <v>0</v>
      </c>
      <c r="E20" s="100">
        <v>582706.16</v>
      </c>
      <c r="F20" s="100">
        <v>0</v>
      </c>
      <c r="G20" s="100">
        <v>0</v>
      </c>
    </row>
    <row r="21" spans="1:7" x14ac:dyDescent="0.25">
      <c r="A21" s="50" t="s">
        <v>463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464</v>
      </c>
      <c r="B22" s="58">
        <v>0</v>
      </c>
      <c r="C22" s="58">
        <v>0</v>
      </c>
      <c r="D22" s="58">
        <v>0</v>
      </c>
      <c r="E22" s="58">
        <v>582706.16</v>
      </c>
      <c r="F22" s="58">
        <v>0</v>
      </c>
      <c r="G22" s="58">
        <v>0</v>
      </c>
    </row>
    <row r="23" spans="1:7" x14ac:dyDescent="0.25">
      <c r="A23" s="50" t="s">
        <v>465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ht="30" x14ac:dyDescent="0.25">
      <c r="A24" s="51" t="s">
        <v>466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467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/>
      <c r="B26" s="58"/>
      <c r="C26" s="58"/>
      <c r="D26" s="58"/>
      <c r="E26" s="58"/>
      <c r="F26" s="58"/>
      <c r="G26" s="58"/>
    </row>
    <row r="27" spans="1:7" x14ac:dyDescent="0.25">
      <c r="A27" s="3" t="s">
        <v>492</v>
      </c>
      <c r="B27" s="100">
        <v>37155591.039999999</v>
      </c>
      <c r="C27" s="100">
        <v>28017713.800000001</v>
      </c>
      <c r="D27" s="100">
        <v>20351581.84</v>
      </c>
      <c r="E27" s="100">
        <v>29129619.960000001</v>
      </c>
      <c r="F27" s="100">
        <v>11260766.07</v>
      </c>
      <c r="G27" s="100">
        <v>24034366.969999999</v>
      </c>
    </row>
    <row r="28" spans="1:7" x14ac:dyDescent="0.25">
      <c r="A28" s="50" t="s">
        <v>290</v>
      </c>
      <c r="B28" s="58">
        <v>37155591.039999999</v>
      </c>
      <c r="C28" s="58">
        <v>28017713.800000001</v>
      </c>
      <c r="D28" s="58">
        <v>20351581.84</v>
      </c>
      <c r="E28" s="58">
        <v>29129619.960000001</v>
      </c>
      <c r="F28" s="58">
        <v>11260766.07</v>
      </c>
      <c r="G28" s="58">
        <v>24034366.969999999</v>
      </c>
    </row>
    <row r="29" spans="1:7" x14ac:dyDescent="0.25">
      <c r="A29" s="38"/>
      <c r="B29" s="60"/>
      <c r="C29" s="60"/>
      <c r="D29" s="60"/>
      <c r="E29" s="60"/>
      <c r="F29" s="60"/>
      <c r="G29" s="60"/>
    </row>
    <row r="30" spans="1:7" ht="14.45" customHeight="1" x14ac:dyDescent="0.25">
      <c r="A30" s="3" t="s">
        <v>493</v>
      </c>
      <c r="B30" s="100">
        <v>690692403.95999992</v>
      </c>
      <c r="C30" s="100">
        <v>700110807.93999994</v>
      </c>
      <c r="D30" s="100">
        <v>741005301.64999998</v>
      </c>
      <c r="E30" s="100">
        <v>763490745.49000001</v>
      </c>
      <c r="F30" s="100">
        <v>821139243.86000001</v>
      </c>
      <c r="G30" s="100">
        <v>871752830.73000002</v>
      </c>
    </row>
    <row r="31" spans="1:7" ht="14.45" customHeight="1" x14ac:dyDescent="0.25">
      <c r="A31" s="38"/>
      <c r="B31" s="103"/>
      <c r="C31" s="103"/>
      <c r="D31" s="103"/>
      <c r="E31" s="103"/>
      <c r="F31" s="103"/>
      <c r="G31" s="103"/>
    </row>
    <row r="32" spans="1:7" x14ac:dyDescent="0.25">
      <c r="A32" s="106" t="s">
        <v>292</v>
      </c>
      <c r="B32" s="46"/>
      <c r="C32" s="46"/>
      <c r="D32" s="46"/>
      <c r="E32" s="46"/>
      <c r="F32" s="46"/>
      <c r="G32" s="46"/>
    </row>
    <row r="33" spans="1:7" ht="30" x14ac:dyDescent="0.25">
      <c r="A33" s="104" t="s">
        <v>471</v>
      </c>
      <c r="B33" s="72">
        <v>37155591.039999999</v>
      </c>
      <c r="C33" s="72">
        <v>28017713.800000001</v>
      </c>
      <c r="D33" s="72">
        <v>20351581.84</v>
      </c>
      <c r="E33" s="72">
        <v>29129619.960000001</v>
      </c>
      <c r="F33" s="72">
        <v>11260766.07</v>
      </c>
      <c r="G33" s="72">
        <v>24034366.969999999</v>
      </c>
    </row>
    <row r="34" spans="1:7" ht="30" x14ac:dyDescent="0.25">
      <c r="A34" s="104" t="s">
        <v>294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x14ac:dyDescent="0.25">
      <c r="A35" s="46" t="s">
        <v>472</v>
      </c>
      <c r="B35" s="72">
        <v>37155591.039999999</v>
      </c>
      <c r="C35" s="72">
        <v>28017713.800000001</v>
      </c>
      <c r="D35" s="72">
        <v>20351581.84</v>
      </c>
      <c r="E35" s="72">
        <v>29129619.960000001</v>
      </c>
      <c r="F35" s="72">
        <v>11260766.07</v>
      </c>
      <c r="G35" s="72">
        <v>24034366.969999999</v>
      </c>
    </row>
    <row r="36" spans="1:7" x14ac:dyDescent="0.25">
      <c r="A36" s="47"/>
      <c r="B36" s="47"/>
      <c r="C36" s="47"/>
      <c r="D36" s="47"/>
      <c r="E36" s="47"/>
      <c r="F36" s="47"/>
      <c r="G36" s="47"/>
    </row>
    <row r="38" spans="1:7" x14ac:dyDescent="0.25">
      <c r="A38" t="s">
        <v>545</v>
      </c>
    </row>
    <row r="39" spans="1:7" x14ac:dyDescent="0.25">
      <c r="A39" t="s">
        <v>546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topLeftCell="A4" zoomScale="75" zoomScaleNormal="75" workbookViewId="0">
      <selection activeCell="B18" sqref="B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60" t="s">
        <v>496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497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475</v>
      </c>
      <c r="B6" s="100">
        <f t="shared" ref="B6:G6" si="0">SUM(B7:B15)</f>
        <v>661528901.78999984</v>
      </c>
      <c r="C6" s="100">
        <f t="shared" si="0"/>
        <v>682059901.95000005</v>
      </c>
      <c r="D6" s="100">
        <f t="shared" si="0"/>
        <v>720594056.07000005</v>
      </c>
      <c r="E6" s="100">
        <f t="shared" si="0"/>
        <v>748376466.3499999</v>
      </c>
      <c r="F6" s="100">
        <f t="shared" si="0"/>
        <v>797104877.73000002</v>
      </c>
      <c r="G6" s="100">
        <f t="shared" si="0"/>
        <v>871752830.7299999</v>
      </c>
    </row>
    <row r="7" spans="1:7" x14ac:dyDescent="0.25">
      <c r="A7" s="50" t="s">
        <v>476</v>
      </c>
      <c r="B7" s="57">
        <v>456006035</v>
      </c>
      <c r="C7" s="57">
        <v>469686217</v>
      </c>
      <c r="D7" s="57">
        <v>495934450</v>
      </c>
      <c r="E7" s="57">
        <v>515481027.51999998</v>
      </c>
      <c r="F7" s="57">
        <v>532698947.93000001</v>
      </c>
      <c r="G7" s="57">
        <v>560058611</v>
      </c>
    </row>
    <row r="8" spans="1:7" ht="15.75" customHeight="1" x14ac:dyDescent="0.25">
      <c r="A8" s="50" t="s">
        <v>477</v>
      </c>
      <c r="B8" s="57">
        <v>14925096.82</v>
      </c>
      <c r="C8" s="57">
        <v>21364357.079999998</v>
      </c>
      <c r="D8" s="57">
        <v>22534093.600000001</v>
      </c>
      <c r="E8" s="57">
        <v>25032751.399999999</v>
      </c>
      <c r="F8" s="57">
        <v>23213912.300000001</v>
      </c>
      <c r="G8" s="57">
        <v>24360447.73</v>
      </c>
    </row>
    <row r="9" spans="1:7" x14ac:dyDescent="0.25">
      <c r="A9" s="50" t="s">
        <v>478</v>
      </c>
      <c r="B9" s="57">
        <v>124117502.09999999</v>
      </c>
      <c r="C9" s="57">
        <v>135349848.40000001</v>
      </c>
      <c r="D9" s="57">
        <v>147467003.59999999</v>
      </c>
      <c r="E9" s="57">
        <v>146348908.47999999</v>
      </c>
      <c r="F9" s="57">
        <v>147888377.30000001</v>
      </c>
      <c r="G9" s="57">
        <v>204695299.41999999</v>
      </c>
    </row>
    <row r="10" spans="1:7" x14ac:dyDescent="0.25">
      <c r="A10" s="50" t="s">
        <v>479</v>
      </c>
      <c r="B10" s="57">
        <v>38744500.18</v>
      </c>
      <c r="C10" s="57">
        <v>38751568.009999998</v>
      </c>
      <c r="D10" s="57">
        <v>42990228.289999999</v>
      </c>
      <c r="E10" s="57">
        <v>37638636.939999998</v>
      </c>
      <c r="F10" s="57">
        <v>49631437.710000001</v>
      </c>
      <c r="G10" s="57">
        <v>39941101.299999997</v>
      </c>
    </row>
    <row r="11" spans="1:7" x14ac:dyDescent="0.25">
      <c r="A11" s="50" t="s">
        <v>480</v>
      </c>
      <c r="B11" s="57">
        <v>14366814.279999999</v>
      </c>
      <c r="C11" s="57">
        <v>16907911.460000001</v>
      </c>
      <c r="D11" s="57">
        <v>11668280.58</v>
      </c>
      <c r="E11" s="57">
        <v>13560208.199999999</v>
      </c>
      <c r="F11" s="57">
        <v>42955539.159999996</v>
      </c>
      <c r="G11" s="57">
        <v>36569467.619999997</v>
      </c>
    </row>
    <row r="12" spans="1:7" x14ac:dyDescent="0.25">
      <c r="A12" s="50" t="s">
        <v>481</v>
      </c>
      <c r="B12" s="57">
        <v>13368953.41</v>
      </c>
      <c r="C12" s="57">
        <v>0</v>
      </c>
      <c r="D12" s="57">
        <v>0</v>
      </c>
      <c r="E12" s="57">
        <v>10314933.810000001</v>
      </c>
      <c r="F12" s="57">
        <v>716663.33</v>
      </c>
      <c r="G12" s="57">
        <v>6127903.6600000001</v>
      </c>
    </row>
    <row r="13" spans="1:7" x14ac:dyDescent="0.25">
      <c r="A13" s="51" t="s">
        <v>482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0" t="s">
        <v>483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25">
      <c r="A15" s="50" t="s">
        <v>484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/>
      <c r="B16" s="57"/>
      <c r="C16" s="57"/>
      <c r="D16" s="57"/>
      <c r="E16" s="57"/>
      <c r="F16" s="57"/>
      <c r="G16" s="57"/>
    </row>
    <row r="17" spans="1:7" x14ac:dyDescent="0.25">
      <c r="A17" s="3" t="s">
        <v>485</v>
      </c>
      <c r="B17" s="100">
        <f>SUM(B18:B26)</f>
        <v>0</v>
      </c>
      <c r="C17" s="100">
        <f t="shared" ref="C17:G17" si="1">SUM(C18:C26)</f>
        <v>0</v>
      </c>
      <c r="D17" s="100">
        <f t="shared" si="1"/>
        <v>582706.16</v>
      </c>
      <c r="E17" s="100">
        <f t="shared" si="1"/>
        <v>0</v>
      </c>
      <c r="F17" s="100">
        <f t="shared" si="1"/>
        <v>0</v>
      </c>
      <c r="G17" s="100">
        <f t="shared" si="1"/>
        <v>0</v>
      </c>
    </row>
    <row r="18" spans="1:7" x14ac:dyDescent="0.25">
      <c r="A18" s="50" t="s">
        <v>476</v>
      </c>
      <c r="B18" s="58">
        <v>0</v>
      </c>
      <c r="C18" s="58">
        <v>0</v>
      </c>
      <c r="D18" s="58">
        <v>565734.13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477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478</v>
      </c>
      <c r="B20" s="58">
        <v>0</v>
      </c>
      <c r="C20" s="58">
        <v>0</v>
      </c>
      <c r="D20" s="58">
        <v>16972.03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479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1" t="s">
        <v>480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481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482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38" t="s">
        <v>461</v>
      </c>
      <c r="B27" s="60"/>
      <c r="C27" s="60"/>
      <c r="D27" s="60"/>
      <c r="E27" s="60"/>
      <c r="F27" s="60"/>
      <c r="G27" s="60"/>
    </row>
    <row r="28" spans="1:7" ht="14.45" customHeight="1" x14ac:dyDescent="0.25">
      <c r="A28" s="3" t="s">
        <v>487</v>
      </c>
      <c r="B28" s="100">
        <f>B17+B6</f>
        <v>661528901.78999984</v>
      </c>
      <c r="C28" s="100">
        <f t="shared" ref="C28:G28" si="2">C17+C6</f>
        <v>682059901.95000005</v>
      </c>
      <c r="D28" s="100">
        <f t="shared" si="2"/>
        <v>721176762.23000002</v>
      </c>
      <c r="E28" s="100">
        <f t="shared" si="2"/>
        <v>748376466.3499999</v>
      </c>
      <c r="F28" s="100">
        <f t="shared" si="2"/>
        <v>797104877.73000002</v>
      </c>
      <c r="G28" s="100">
        <f t="shared" si="2"/>
        <v>871752830.7299999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1" spans="1:7" x14ac:dyDescent="0.25">
      <c r="A31" t="s">
        <v>494</v>
      </c>
    </row>
    <row r="32" spans="1:7" x14ac:dyDescent="0.25">
      <c r="A32" t="s">
        <v>495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topLeftCell="A23" zoomScale="75" zoomScaleNormal="75" workbookViewId="0">
      <selection activeCell="B18" sqref="B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60" t="s">
        <v>498</v>
      </c>
      <c r="B1" s="143"/>
      <c r="C1" s="143"/>
      <c r="D1" s="143"/>
      <c r="E1" s="143"/>
      <c r="F1" s="143"/>
    </row>
    <row r="2" spans="1:6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7"/>
    </row>
    <row r="3" spans="1:6" x14ac:dyDescent="0.25">
      <c r="A3" s="148" t="s">
        <v>499</v>
      </c>
      <c r="B3" s="149"/>
      <c r="C3" s="149"/>
      <c r="D3" s="149"/>
      <c r="E3" s="149"/>
      <c r="F3" s="150"/>
    </row>
    <row r="4" spans="1:6" ht="30" x14ac:dyDescent="0.25">
      <c r="A4" s="101" t="s">
        <v>5</v>
      </c>
      <c r="B4" s="7" t="s">
        <v>500</v>
      </c>
      <c r="C4" s="31" t="s">
        <v>501</v>
      </c>
      <c r="D4" s="31" t="s">
        <v>502</v>
      </c>
      <c r="E4" s="31" t="s">
        <v>503</v>
      </c>
      <c r="F4" s="31" t="s">
        <v>504</v>
      </c>
    </row>
    <row r="5" spans="1:6" ht="15.75" customHeight="1" x14ac:dyDescent="0.25">
      <c r="A5" s="105" t="s">
        <v>505</v>
      </c>
      <c r="B5" s="110"/>
      <c r="C5" s="110"/>
      <c r="D5" s="110"/>
      <c r="E5" s="110"/>
      <c r="F5" s="110"/>
    </row>
    <row r="6" spans="1:6" ht="30" x14ac:dyDescent="0.25">
      <c r="A6" s="108" t="s">
        <v>506</v>
      </c>
      <c r="B6" s="107" t="s">
        <v>605</v>
      </c>
      <c r="C6" s="107" t="s">
        <v>605</v>
      </c>
      <c r="D6" s="107" t="s">
        <v>605</v>
      </c>
      <c r="E6" s="107" t="s">
        <v>605</v>
      </c>
      <c r="F6" s="107" t="s">
        <v>605</v>
      </c>
    </row>
    <row r="7" spans="1:6" ht="15.75" customHeight="1" x14ac:dyDescent="0.25">
      <c r="A7" s="108" t="s">
        <v>507</v>
      </c>
      <c r="B7" s="107" t="s">
        <v>606</v>
      </c>
      <c r="C7" s="107" t="s">
        <v>606</v>
      </c>
      <c r="D7" s="107" t="s">
        <v>606</v>
      </c>
      <c r="E7" s="107" t="s">
        <v>606</v>
      </c>
      <c r="F7" s="107" t="s">
        <v>606</v>
      </c>
    </row>
    <row r="8" spans="1:6" x14ac:dyDescent="0.25">
      <c r="A8" s="109"/>
      <c r="B8" s="107"/>
      <c r="C8" s="107"/>
      <c r="D8" s="107"/>
      <c r="E8" s="107"/>
      <c r="F8" s="107"/>
    </row>
    <row r="9" spans="1:6" x14ac:dyDescent="0.25">
      <c r="A9" s="114" t="s">
        <v>508</v>
      </c>
      <c r="B9" s="107"/>
      <c r="C9" s="107"/>
      <c r="D9" s="107"/>
      <c r="E9" s="107"/>
      <c r="F9" s="107"/>
    </row>
    <row r="10" spans="1:6" x14ac:dyDescent="0.25">
      <c r="A10" s="108" t="s">
        <v>509</v>
      </c>
      <c r="B10" s="117">
        <v>68068</v>
      </c>
      <c r="C10" s="117"/>
      <c r="D10" s="117">
        <v>68068</v>
      </c>
      <c r="E10" s="117">
        <v>68068</v>
      </c>
      <c r="F10" s="117">
        <v>68068</v>
      </c>
    </row>
    <row r="11" spans="1:6" x14ac:dyDescent="0.25">
      <c r="A11" s="55" t="s">
        <v>510</v>
      </c>
      <c r="B11" s="57">
        <v>92</v>
      </c>
      <c r="C11" s="117"/>
      <c r="D11" s="57">
        <v>92</v>
      </c>
      <c r="E11" s="57">
        <v>92</v>
      </c>
      <c r="F11" s="57">
        <v>92</v>
      </c>
    </row>
    <row r="12" spans="1:6" x14ac:dyDescent="0.25">
      <c r="A12" s="55" t="s">
        <v>511</v>
      </c>
      <c r="B12" s="57">
        <v>18</v>
      </c>
      <c r="C12" s="117"/>
      <c r="D12" s="57">
        <v>18</v>
      </c>
      <c r="E12" s="57">
        <v>18</v>
      </c>
      <c r="F12" s="57">
        <v>18</v>
      </c>
    </row>
    <row r="13" spans="1:6" x14ac:dyDescent="0.25">
      <c r="A13" s="55" t="s">
        <v>512</v>
      </c>
      <c r="B13" s="57">
        <v>42.06</v>
      </c>
      <c r="C13" s="117"/>
      <c r="D13" s="57">
        <v>42.06</v>
      </c>
      <c r="E13" s="57">
        <v>42.06</v>
      </c>
      <c r="F13" s="57">
        <v>42.06</v>
      </c>
    </row>
    <row r="14" spans="1:6" x14ac:dyDescent="0.25">
      <c r="A14" s="108" t="s">
        <v>513</v>
      </c>
      <c r="B14" s="117">
        <v>17804</v>
      </c>
      <c r="C14" s="117"/>
      <c r="D14" s="117">
        <v>344</v>
      </c>
      <c r="E14" s="117">
        <v>4123</v>
      </c>
      <c r="F14" s="117"/>
    </row>
    <row r="15" spans="1:6" x14ac:dyDescent="0.25">
      <c r="A15" s="55" t="s">
        <v>510</v>
      </c>
      <c r="B15" s="57">
        <v>97</v>
      </c>
      <c r="C15" s="117"/>
      <c r="D15" s="57">
        <v>89</v>
      </c>
      <c r="E15" s="57">
        <v>95.78</v>
      </c>
      <c r="F15" s="57"/>
    </row>
    <row r="16" spans="1:6" x14ac:dyDescent="0.25">
      <c r="A16" s="55" t="s">
        <v>511</v>
      </c>
      <c r="B16" s="137">
        <v>45</v>
      </c>
      <c r="C16" s="118"/>
      <c r="D16" s="137">
        <v>26</v>
      </c>
      <c r="E16" s="137">
        <v>20.64</v>
      </c>
      <c r="F16" s="137"/>
    </row>
    <row r="17" spans="1:6" x14ac:dyDescent="0.25">
      <c r="A17" s="55" t="s">
        <v>512</v>
      </c>
      <c r="B17" s="137">
        <v>65.73</v>
      </c>
      <c r="C17" s="119"/>
      <c r="D17" s="137">
        <v>48.91</v>
      </c>
      <c r="E17" s="137">
        <v>64.099999999999994</v>
      </c>
      <c r="F17" s="137"/>
    </row>
    <row r="18" spans="1:6" x14ac:dyDescent="0.25">
      <c r="A18" s="108" t="s">
        <v>514</v>
      </c>
      <c r="B18" s="119"/>
      <c r="C18" s="119"/>
      <c r="D18" s="119"/>
      <c r="E18" s="119"/>
      <c r="F18" s="119"/>
    </row>
    <row r="19" spans="1:6" x14ac:dyDescent="0.25">
      <c r="A19" s="108" t="s">
        <v>515</v>
      </c>
      <c r="B19" s="137">
        <v>11.31</v>
      </c>
      <c r="C19" s="119"/>
      <c r="D19" s="137">
        <v>11.31</v>
      </c>
      <c r="E19" s="137">
        <v>11.31</v>
      </c>
      <c r="F19" s="137">
        <v>11.31</v>
      </c>
    </row>
    <row r="20" spans="1:6" x14ac:dyDescent="0.25">
      <c r="A20" s="108" t="s">
        <v>516</v>
      </c>
      <c r="B20" s="120">
        <v>0.16500000000000001</v>
      </c>
      <c r="C20" s="120"/>
      <c r="D20" s="120">
        <v>0.16500000000000001</v>
      </c>
      <c r="E20" s="120">
        <v>0.16500000000000001</v>
      </c>
      <c r="F20" s="120">
        <v>0.16500000000000001</v>
      </c>
    </row>
    <row r="21" spans="1:6" x14ac:dyDescent="0.25">
      <c r="A21" s="108" t="s">
        <v>517</v>
      </c>
      <c r="B21" s="120">
        <v>0.23749999999999999</v>
      </c>
      <c r="C21" s="120"/>
      <c r="D21" s="120">
        <v>0.23749999999999999</v>
      </c>
      <c r="E21" s="120">
        <v>0.23749999999999999</v>
      </c>
      <c r="F21" s="120">
        <v>0.23749999999999999</v>
      </c>
    </row>
    <row r="22" spans="1:6" x14ac:dyDescent="0.25">
      <c r="A22" s="108" t="s">
        <v>518</v>
      </c>
      <c r="B22" s="120">
        <v>5.2900000000000003E-2</v>
      </c>
      <c r="C22" s="120"/>
      <c r="D22" s="120">
        <v>0.20599999999999999</v>
      </c>
      <c r="E22" s="120">
        <v>0.16719999999999999</v>
      </c>
      <c r="F22" s="138"/>
    </row>
    <row r="23" spans="1:6" x14ac:dyDescent="0.25">
      <c r="A23" s="108" t="s">
        <v>519</v>
      </c>
      <c r="B23" s="139">
        <v>1.0120000000000001E-2</v>
      </c>
      <c r="C23" s="120"/>
      <c r="D23" s="139">
        <v>1.0120000000000001E-2</v>
      </c>
      <c r="E23" s="139">
        <v>1.0120000000000001E-2</v>
      </c>
      <c r="F23" s="139">
        <v>1.0120000000000001E-2</v>
      </c>
    </row>
    <row r="24" spans="1:6" x14ac:dyDescent="0.25">
      <c r="A24" s="108" t="s">
        <v>520</v>
      </c>
      <c r="B24" s="112">
        <v>52.59</v>
      </c>
      <c r="C24" s="112"/>
      <c r="D24" s="112">
        <v>39.159999999999997</v>
      </c>
      <c r="E24" s="112">
        <v>51.28</v>
      </c>
      <c r="F24" s="140">
        <v>0</v>
      </c>
    </row>
    <row r="25" spans="1:6" x14ac:dyDescent="0.25">
      <c r="A25" s="108" t="s">
        <v>521</v>
      </c>
      <c r="B25" s="140">
        <v>30</v>
      </c>
      <c r="C25" s="112"/>
      <c r="D25" s="112">
        <v>41.89</v>
      </c>
      <c r="E25" s="112">
        <v>31.39</v>
      </c>
      <c r="F25" s="140">
        <v>0</v>
      </c>
    </row>
    <row r="26" spans="1:6" x14ac:dyDescent="0.25">
      <c r="A26" s="109"/>
      <c r="B26" s="113"/>
      <c r="C26" s="113"/>
      <c r="D26" s="113"/>
      <c r="E26" s="113"/>
      <c r="F26" s="113"/>
    </row>
    <row r="27" spans="1:6" ht="14.45" customHeight="1" x14ac:dyDescent="0.25">
      <c r="A27" s="114" t="s">
        <v>522</v>
      </c>
      <c r="B27" s="111"/>
      <c r="C27" s="111"/>
      <c r="D27" s="111"/>
      <c r="E27" s="111"/>
      <c r="F27" s="111"/>
    </row>
    <row r="28" spans="1:6" x14ac:dyDescent="0.25">
      <c r="A28" s="108" t="s">
        <v>523</v>
      </c>
      <c r="B28" s="72">
        <v>4345795068.79</v>
      </c>
      <c r="C28" s="72"/>
      <c r="D28" s="72">
        <v>4345795068.79</v>
      </c>
      <c r="E28" s="72">
        <v>4345795068.79</v>
      </c>
      <c r="F28" s="72">
        <v>4345795068.79</v>
      </c>
    </row>
    <row r="29" spans="1:6" x14ac:dyDescent="0.25">
      <c r="A29" s="104"/>
      <c r="B29" s="46"/>
      <c r="C29" s="46"/>
      <c r="D29" s="46"/>
      <c r="E29" s="46"/>
      <c r="F29" s="46"/>
    </row>
    <row r="30" spans="1:6" x14ac:dyDescent="0.25">
      <c r="A30" s="115" t="s">
        <v>524</v>
      </c>
      <c r="B30" s="46"/>
      <c r="C30" s="46"/>
      <c r="D30" s="46"/>
      <c r="E30" s="46"/>
      <c r="F30" s="46"/>
    </row>
    <row r="31" spans="1:6" x14ac:dyDescent="0.25">
      <c r="A31" s="116" t="s">
        <v>509</v>
      </c>
      <c r="B31" s="72">
        <v>10587056983.74</v>
      </c>
      <c r="C31" s="72"/>
      <c r="D31" s="72">
        <v>10587056983.74</v>
      </c>
      <c r="E31" s="72">
        <v>10587056983.74</v>
      </c>
      <c r="F31" s="72">
        <v>10587056983.74</v>
      </c>
    </row>
    <row r="32" spans="1:6" x14ac:dyDescent="0.25">
      <c r="A32" s="116" t="s">
        <v>513</v>
      </c>
      <c r="B32" s="72">
        <v>3335678521.9200001</v>
      </c>
      <c r="C32" s="72"/>
      <c r="D32" s="72">
        <v>27273863.760000002</v>
      </c>
      <c r="E32" s="72">
        <v>72911913.359999999</v>
      </c>
      <c r="F32" s="72">
        <v>0</v>
      </c>
    </row>
    <row r="33" spans="1:6" x14ac:dyDescent="0.25">
      <c r="A33" s="116" t="s">
        <v>525</v>
      </c>
      <c r="B33" s="72">
        <v>0</v>
      </c>
      <c r="C33" s="72"/>
      <c r="D33" s="72">
        <v>0</v>
      </c>
      <c r="E33" s="72">
        <v>397730531.27999997</v>
      </c>
      <c r="F33" s="72">
        <v>0</v>
      </c>
    </row>
    <row r="34" spans="1:6" x14ac:dyDescent="0.25">
      <c r="A34" s="104"/>
      <c r="B34" s="46"/>
      <c r="C34" s="46"/>
      <c r="D34" s="46"/>
      <c r="E34" s="46"/>
      <c r="F34" s="46"/>
    </row>
    <row r="35" spans="1:6" x14ac:dyDescent="0.25">
      <c r="A35" s="115" t="s">
        <v>526</v>
      </c>
      <c r="B35" s="46"/>
      <c r="C35" s="46"/>
      <c r="D35" s="46"/>
      <c r="E35" s="46"/>
      <c r="F35" s="46"/>
    </row>
    <row r="36" spans="1:6" x14ac:dyDescent="0.25">
      <c r="A36" s="116" t="s">
        <v>527</v>
      </c>
      <c r="B36" s="72">
        <v>73957.34</v>
      </c>
      <c r="C36" s="46"/>
      <c r="D36" s="72">
        <v>38779.379999999997</v>
      </c>
      <c r="E36" s="72">
        <v>59161.18</v>
      </c>
      <c r="F36" s="72">
        <v>0</v>
      </c>
    </row>
    <row r="37" spans="1:6" x14ac:dyDescent="0.25">
      <c r="A37" s="116" t="s">
        <v>528</v>
      </c>
      <c r="B37" s="72">
        <v>7469.08</v>
      </c>
      <c r="C37" s="46"/>
      <c r="D37" s="72">
        <v>7518.02</v>
      </c>
      <c r="E37" s="72">
        <v>7468.4</v>
      </c>
      <c r="F37" s="72">
        <v>0</v>
      </c>
    </row>
    <row r="38" spans="1:6" x14ac:dyDescent="0.25">
      <c r="A38" s="116" t="s">
        <v>529</v>
      </c>
      <c r="B38" s="72">
        <v>15612.96</v>
      </c>
      <c r="C38" s="46"/>
      <c r="D38" s="72">
        <v>6607.04</v>
      </c>
      <c r="E38" s="72">
        <v>9512.5400000000009</v>
      </c>
      <c r="F38" s="72">
        <v>0</v>
      </c>
    </row>
    <row r="39" spans="1:6" x14ac:dyDescent="0.25">
      <c r="A39" s="104"/>
      <c r="B39" s="46"/>
      <c r="C39" s="46"/>
      <c r="D39" s="46"/>
      <c r="E39" s="46"/>
      <c r="F39" s="46"/>
    </row>
    <row r="40" spans="1:6" x14ac:dyDescent="0.25">
      <c r="A40" s="115" t="s">
        <v>530</v>
      </c>
      <c r="B40" s="72">
        <v>41653059153.860001</v>
      </c>
      <c r="C40" s="46"/>
      <c r="D40" s="46"/>
      <c r="E40" s="46"/>
      <c r="F40" s="46"/>
    </row>
    <row r="41" spans="1:6" x14ac:dyDescent="0.25">
      <c r="A41" s="104"/>
      <c r="B41" s="46"/>
      <c r="C41" s="46"/>
      <c r="D41" s="46"/>
      <c r="E41" s="46"/>
      <c r="F41" s="46"/>
    </row>
    <row r="42" spans="1:6" x14ac:dyDescent="0.25">
      <c r="A42" s="115" t="s">
        <v>531</v>
      </c>
      <c r="B42" s="46"/>
      <c r="C42" s="46"/>
      <c r="D42" s="46"/>
      <c r="E42" s="46"/>
      <c r="F42" s="46"/>
    </row>
    <row r="43" spans="1:6" x14ac:dyDescent="0.25">
      <c r="A43" s="116" t="s">
        <v>532</v>
      </c>
      <c r="B43" s="72">
        <v>54642614070.610001</v>
      </c>
      <c r="C43" s="72"/>
      <c r="D43" s="72">
        <v>404725880.77999997</v>
      </c>
      <c r="E43" s="72">
        <v>938404074.23000002</v>
      </c>
      <c r="F43" s="72">
        <v>6472170998.5100002</v>
      </c>
    </row>
    <row r="44" spans="1:6" x14ac:dyDescent="0.25">
      <c r="A44" s="116" t="s">
        <v>533</v>
      </c>
      <c r="B44" s="72">
        <v>60070288394.239998</v>
      </c>
      <c r="C44" s="72"/>
      <c r="D44" s="72">
        <v>2268845216.7600002</v>
      </c>
      <c r="E44" s="72">
        <v>7746302906.6199999</v>
      </c>
      <c r="F44" s="72">
        <v>4715811551.6700001</v>
      </c>
    </row>
    <row r="45" spans="1:6" x14ac:dyDescent="0.25">
      <c r="A45" s="116" t="s">
        <v>534</v>
      </c>
      <c r="B45" s="72">
        <v>17554346328.02</v>
      </c>
      <c r="C45" s="72"/>
      <c r="D45" s="72">
        <v>4128004793.9200001</v>
      </c>
      <c r="E45" s="72">
        <v>5823193247.1199999</v>
      </c>
      <c r="F45" s="72">
        <v>6147857133.5900002</v>
      </c>
    </row>
    <row r="46" spans="1:6" x14ac:dyDescent="0.25">
      <c r="A46" s="104"/>
      <c r="B46" s="46"/>
      <c r="C46" s="46"/>
      <c r="D46" s="46"/>
      <c r="E46" s="46"/>
      <c r="F46" s="46"/>
    </row>
    <row r="47" spans="1:6" ht="30" x14ac:dyDescent="0.25">
      <c r="A47" s="115" t="s">
        <v>535</v>
      </c>
      <c r="B47" s="46"/>
      <c r="C47" s="46"/>
      <c r="D47" s="46"/>
      <c r="E47" s="46"/>
      <c r="F47" s="46"/>
    </row>
    <row r="48" spans="1:6" x14ac:dyDescent="0.25">
      <c r="A48" s="116" t="s">
        <v>533</v>
      </c>
      <c r="B48" s="72">
        <v>15363306699.629999</v>
      </c>
      <c r="C48" s="72"/>
      <c r="D48" s="72">
        <v>358066894.58999997</v>
      </c>
      <c r="E48" s="72">
        <v>1163128245.1800001</v>
      </c>
      <c r="F48" s="72">
        <v>1498387745.1900001</v>
      </c>
    </row>
    <row r="49" spans="1:6" x14ac:dyDescent="0.25">
      <c r="A49" s="116" t="s">
        <v>534</v>
      </c>
      <c r="B49" s="72">
        <v>16406589547.629999</v>
      </c>
      <c r="C49" s="72"/>
      <c r="D49" s="72">
        <v>3858103232.04</v>
      </c>
      <c r="E49" s="72">
        <v>5442455086.4300003</v>
      </c>
      <c r="F49" s="72">
        <v>5745891456.3699999</v>
      </c>
    </row>
    <row r="50" spans="1:6" x14ac:dyDescent="0.25">
      <c r="A50" s="104"/>
      <c r="B50" s="46"/>
      <c r="C50" s="46"/>
      <c r="D50" s="46"/>
      <c r="E50" s="46"/>
      <c r="F50" s="46"/>
    </row>
    <row r="51" spans="1:6" x14ac:dyDescent="0.25">
      <c r="A51" s="115" t="s">
        <v>536</v>
      </c>
      <c r="B51" s="46"/>
      <c r="C51" s="46"/>
      <c r="D51" s="46"/>
      <c r="E51" s="46"/>
      <c r="F51" s="46"/>
    </row>
    <row r="52" spans="1:6" x14ac:dyDescent="0.25">
      <c r="A52" s="116" t="s">
        <v>533</v>
      </c>
      <c r="B52" s="72">
        <v>22113850552.5</v>
      </c>
      <c r="C52" s="72"/>
      <c r="D52" s="72">
        <v>515399317.97000003</v>
      </c>
      <c r="E52" s="72">
        <v>1674199746.8499999</v>
      </c>
      <c r="F52" s="72">
        <v>2156770239.29</v>
      </c>
    </row>
    <row r="53" spans="1:6" x14ac:dyDescent="0.25">
      <c r="A53" s="116" t="s">
        <v>534</v>
      </c>
      <c r="B53" s="72">
        <v>23615545560.98</v>
      </c>
      <c r="C53" s="72"/>
      <c r="D53" s="72">
        <v>5553330409.7600002</v>
      </c>
      <c r="E53" s="72">
        <v>7833836866.8400002</v>
      </c>
      <c r="F53" s="72">
        <v>8270601338.71</v>
      </c>
    </row>
    <row r="54" spans="1:6" x14ac:dyDescent="0.25">
      <c r="A54" s="116" t="s">
        <v>537</v>
      </c>
      <c r="B54" s="72">
        <v>0</v>
      </c>
      <c r="C54" s="72"/>
      <c r="D54" s="72">
        <v>0</v>
      </c>
      <c r="E54" s="72">
        <v>0</v>
      </c>
      <c r="F54" s="72">
        <v>0</v>
      </c>
    </row>
    <row r="55" spans="1:6" x14ac:dyDescent="0.25">
      <c r="A55" s="104"/>
      <c r="B55" s="46"/>
      <c r="C55" s="46"/>
      <c r="D55" s="46"/>
      <c r="E55" s="46"/>
      <c r="F55" s="46"/>
    </row>
    <row r="56" spans="1:6" x14ac:dyDescent="0.25">
      <c r="A56" s="115" t="s">
        <v>538</v>
      </c>
      <c r="B56" s="46"/>
      <c r="C56" s="46"/>
      <c r="D56" s="46"/>
      <c r="E56" s="46"/>
      <c r="F56" s="46"/>
    </row>
    <row r="57" spans="1:6" x14ac:dyDescent="0.25">
      <c r="A57" s="116" t="s">
        <v>533</v>
      </c>
      <c r="B57" s="141">
        <v>-35582686058.839996</v>
      </c>
      <c r="C57" s="72"/>
      <c r="D57" s="141">
        <v>-1800104884.98</v>
      </c>
      <c r="E57" s="141">
        <v>-5847378988.8199997</v>
      </c>
      <c r="F57" s="141">
        <v>-7532824565.6999998</v>
      </c>
    </row>
    <row r="58" spans="1:6" x14ac:dyDescent="0.25">
      <c r="A58" s="116" t="s">
        <v>534</v>
      </c>
      <c r="B58" s="72">
        <v>22467788780.580002</v>
      </c>
      <c r="C58" s="72"/>
      <c r="D58" s="72">
        <v>5283428847.8800001</v>
      </c>
      <c r="E58" s="72">
        <v>7453098706.1499996</v>
      </c>
      <c r="F58" s="72">
        <v>7868635661.4799995</v>
      </c>
    </row>
    <row r="59" spans="1:6" x14ac:dyDescent="0.25">
      <c r="A59" s="104"/>
      <c r="B59" s="46"/>
      <c r="C59" s="46"/>
      <c r="D59" s="46"/>
      <c r="E59" s="46"/>
      <c r="F59" s="46"/>
    </row>
    <row r="60" spans="1:6" x14ac:dyDescent="0.25">
      <c r="A60" s="115" t="s">
        <v>539</v>
      </c>
      <c r="B60" s="46"/>
      <c r="C60" s="46"/>
      <c r="D60" s="46"/>
      <c r="E60" s="46"/>
      <c r="F60" s="46"/>
    </row>
    <row r="61" spans="1:6" x14ac:dyDescent="0.25">
      <c r="A61" s="116" t="s">
        <v>540</v>
      </c>
      <c r="B61" s="103">
        <v>2065</v>
      </c>
      <c r="C61" s="103"/>
      <c r="D61" s="103">
        <v>2065</v>
      </c>
      <c r="E61" s="103">
        <v>2065</v>
      </c>
      <c r="F61" s="103">
        <v>2065</v>
      </c>
    </row>
    <row r="62" spans="1:6" x14ac:dyDescent="0.25">
      <c r="A62" s="116" t="s">
        <v>541</v>
      </c>
      <c r="B62" s="121">
        <v>0.04</v>
      </c>
      <c r="C62" s="121"/>
      <c r="D62" s="121">
        <v>0.04</v>
      </c>
      <c r="E62" s="121">
        <v>0.04</v>
      </c>
      <c r="F62" s="121">
        <v>0.04</v>
      </c>
    </row>
    <row r="63" spans="1:6" x14ac:dyDescent="0.25">
      <c r="A63" s="104"/>
      <c r="B63" s="103"/>
      <c r="C63" s="103"/>
      <c r="D63" s="103"/>
      <c r="E63" s="103"/>
      <c r="F63" s="103"/>
    </row>
    <row r="64" spans="1:6" x14ac:dyDescent="0.25">
      <c r="A64" s="115" t="s">
        <v>542</v>
      </c>
      <c r="B64" s="103"/>
      <c r="C64" s="103"/>
      <c r="D64" s="103"/>
      <c r="E64" s="103"/>
      <c r="F64" s="103"/>
    </row>
    <row r="65" spans="1:6" x14ac:dyDescent="0.25">
      <c r="A65" s="116" t="s">
        <v>543</v>
      </c>
      <c r="B65" s="103">
        <v>2025</v>
      </c>
      <c r="C65" s="103"/>
      <c r="D65" s="103">
        <v>2025</v>
      </c>
      <c r="E65" s="103">
        <v>2025</v>
      </c>
      <c r="F65" s="103">
        <v>2025</v>
      </c>
    </row>
    <row r="66" spans="1:6" ht="45" x14ac:dyDescent="0.25">
      <c r="A66" s="116" t="s">
        <v>544</v>
      </c>
      <c r="B66" s="104" t="s">
        <v>607</v>
      </c>
      <c r="C66" s="46"/>
      <c r="D66" s="104" t="s">
        <v>607</v>
      </c>
      <c r="E66" s="104" t="s">
        <v>607</v>
      </c>
      <c r="F66" s="104" t="s">
        <v>607</v>
      </c>
    </row>
    <row r="67" spans="1:6" x14ac:dyDescent="0.25">
      <c r="A67" s="47"/>
      <c r="B67" s="47"/>
      <c r="C67" s="47"/>
      <c r="D67" s="47"/>
      <c r="E67" s="47"/>
      <c r="F67" s="4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B18" sqref="B1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42" t="s">
        <v>123</v>
      </c>
      <c r="B1" s="143"/>
      <c r="C1" s="143"/>
      <c r="D1" s="143"/>
      <c r="E1" s="143"/>
      <c r="F1" s="143"/>
      <c r="G1" s="143"/>
      <c r="H1" s="144"/>
    </row>
    <row r="2" spans="1:8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7"/>
    </row>
    <row r="3" spans="1:8" ht="15" customHeight="1" x14ac:dyDescent="0.25">
      <c r="A3" s="148" t="s">
        <v>124</v>
      </c>
      <c r="B3" s="149"/>
      <c r="C3" s="149"/>
      <c r="D3" s="149"/>
      <c r="E3" s="149"/>
      <c r="F3" s="149"/>
      <c r="G3" s="149"/>
      <c r="H3" s="150"/>
    </row>
    <row r="4" spans="1:8" ht="15" customHeight="1" x14ac:dyDescent="0.25">
      <c r="A4" s="148" t="s">
        <v>598</v>
      </c>
      <c r="B4" s="149"/>
      <c r="C4" s="149"/>
      <c r="D4" s="149"/>
      <c r="E4" s="149"/>
      <c r="F4" s="149"/>
      <c r="G4" s="149"/>
      <c r="H4" s="150"/>
    </row>
    <row r="5" spans="1:8" x14ac:dyDescent="0.25">
      <c r="A5" s="151" t="s">
        <v>2</v>
      </c>
      <c r="B5" s="152"/>
      <c r="C5" s="152"/>
      <c r="D5" s="152"/>
      <c r="E5" s="152"/>
      <c r="F5" s="152"/>
      <c r="G5" s="152"/>
      <c r="H5" s="153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3"/>
      <c r="B7" s="84"/>
      <c r="C7" s="84"/>
      <c r="D7" s="84"/>
      <c r="E7" s="84"/>
      <c r="F7" s="84"/>
      <c r="G7" s="84"/>
      <c r="H7" s="84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5" t="s">
        <v>133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</row>
    <row r="10" spans="1:8" ht="17.25" customHeight="1" x14ac:dyDescent="0.25">
      <c r="A10" s="86" t="s">
        <v>134</v>
      </c>
      <c r="B10" s="87">
        <v>0</v>
      </c>
      <c r="C10" s="40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</row>
    <row r="11" spans="1:8" x14ac:dyDescent="0.25">
      <c r="A11" s="86" t="s">
        <v>135</v>
      </c>
      <c r="B11" s="87">
        <v>0</v>
      </c>
      <c r="C11" s="40">
        <v>0</v>
      </c>
      <c r="D11" s="87">
        <v>0</v>
      </c>
      <c r="E11" s="87">
        <v>0</v>
      </c>
      <c r="F11" s="87">
        <v>0</v>
      </c>
      <c r="G11" s="40">
        <v>0</v>
      </c>
      <c r="H11" s="40">
        <v>0</v>
      </c>
    </row>
    <row r="12" spans="1:8" ht="16.5" customHeight="1" x14ac:dyDescent="0.25">
      <c r="A12" s="86" t="s">
        <v>136</v>
      </c>
      <c r="B12" s="87">
        <v>0</v>
      </c>
      <c r="C12" s="40">
        <v>0</v>
      </c>
      <c r="D12" s="87">
        <v>0</v>
      </c>
      <c r="E12" s="87">
        <v>0</v>
      </c>
      <c r="F12" s="87">
        <v>0</v>
      </c>
      <c r="G12" s="40">
        <v>0</v>
      </c>
      <c r="H12" s="40">
        <v>0</v>
      </c>
    </row>
    <row r="13" spans="1:8" x14ac:dyDescent="0.25">
      <c r="A13" s="85" t="s">
        <v>137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</row>
    <row r="14" spans="1:8" x14ac:dyDescent="0.25">
      <c r="A14" s="86" t="s">
        <v>138</v>
      </c>
      <c r="B14" s="87">
        <v>0</v>
      </c>
      <c r="C14" s="40">
        <v>0</v>
      </c>
      <c r="D14" s="87">
        <v>0</v>
      </c>
      <c r="E14" s="87">
        <v>0</v>
      </c>
      <c r="F14" s="87">
        <v>0</v>
      </c>
      <c r="G14" s="40">
        <v>0</v>
      </c>
      <c r="H14" s="40">
        <v>0</v>
      </c>
    </row>
    <row r="15" spans="1:8" ht="15" customHeight="1" x14ac:dyDescent="0.25">
      <c r="A15" s="86" t="s">
        <v>139</v>
      </c>
      <c r="B15" s="87">
        <v>0</v>
      </c>
      <c r="C15" s="40">
        <v>0</v>
      </c>
      <c r="D15" s="87">
        <v>0</v>
      </c>
      <c r="E15" s="87">
        <v>0</v>
      </c>
      <c r="F15" s="87">
        <v>0</v>
      </c>
      <c r="G15" s="40">
        <v>0</v>
      </c>
      <c r="H15" s="40">
        <v>0</v>
      </c>
    </row>
    <row r="16" spans="1:8" x14ac:dyDescent="0.25">
      <c r="A16" s="86" t="s">
        <v>140</v>
      </c>
      <c r="B16" s="87">
        <v>0</v>
      </c>
      <c r="C16" s="40">
        <v>0</v>
      </c>
      <c r="D16" s="87">
        <v>0</v>
      </c>
      <c r="E16" s="87">
        <v>0</v>
      </c>
      <c r="F16" s="87">
        <v>0</v>
      </c>
      <c r="G16" s="40">
        <v>0</v>
      </c>
      <c r="H16" s="40">
        <v>0</v>
      </c>
    </row>
    <row r="17" spans="1:8" x14ac:dyDescent="0.25">
      <c r="A17" s="88"/>
      <c r="B17" s="72"/>
      <c r="C17" s="72"/>
      <c r="D17" s="72"/>
      <c r="E17" s="72"/>
      <c r="F17" s="72"/>
      <c r="G17" s="72"/>
      <c r="H17" s="72"/>
    </row>
    <row r="18" spans="1:8" x14ac:dyDescent="0.25">
      <c r="A18" s="8" t="s">
        <v>141</v>
      </c>
      <c r="B18" s="4">
        <v>97978800.299999997</v>
      </c>
      <c r="C18" s="89"/>
      <c r="D18" s="89"/>
      <c r="E18" s="89"/>
      <c r="F18" s="4">
        <v>49248850.170000002</v>
      </c>
      <c r="G18" s="89"/>
      <c r="H18" s="89"/>
    </row>
    <row r="19" spans="1:8" ht="16.5" customHeight="1" x14ac:dyDescent="0.25">
      <c r="A19" s="88"/>
      <c r="B19" s="72"/>
      <c r="C19" s="72"/>
      <c r="D19" s="72"/>
      <c r="E19" s="72"/>
      <c r="F19" s="72"/>
      <c r="G19" s="72"/>
      <c r="H19" s="72"/>
    </row>
    <row r="20" spans="1:8" ht="14.45" customHeight="1" x14ac:dyDescent="0.25">
      <c r="A20" s="8" t="s">
        <v>142</v>
      </c>
      <c r="B20" s="4">
        <v>97978800.299999997</v>
      </c>
      <c r="C20" s="4">
        <v>0</v>
      </c>
      <c r="D20" s="4">
        <v>0</v>
      </c>
      <c r="E20" s="4">
        <v>0</v>
      </c>
      <c r="F20" s="4">
        <v>49248850.170000002</v>
      </c>
      <c r="G20" s="4">
        <v>0</v>
      </c>
      <c r="H20" s="4">
        <v>0</v>
      </c>
    </row>
    <row r="21" spans="1:8" ht="16.5" customHeight="1" x14ac:dyDescent="0.25">
      <c r="A21" s="88"/>
      <c r="B21" s="42"/>
      <c r="C21" s="42"/>
      <c r="D21" s="42"/>
      <c r="E21" s="42"/>
      <c r="F21" s="42"/>
      <c r="G21" s="42"/>
      <c r="H21" s="42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0" t="s">
        <v>144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</row>
    <row r="24" spans="1:8" ht="15" customHeight="1" x14ac:dyDescent="0.25">
      <c r="A24" s="90" t="s">
        <v>145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</row>
    <row r="25" spans="1:8" x14ac:dyDescent="0.25">
      <c r="A25" s="90" t="s">
        <v>146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</row>
    <row r="26" spans="1:8" ht="16.5" customHeight="1" x14ac:dyDescent="0.25">
      <c r="A26" s="9"/>
      <c r="B26" s="42"/>
      <c r="C26" s="42"/>
      <c r="D26" s="42"/>
      <c r="E26" s="42"/>
      <c r="F26" s="42"/>
      <c r="G26" s="42"/>
      <c r="H26" s="42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0" t="s">
        <v>148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</row>
    <row r="29" spans="1:8" ht="15" customHeight="1" x14ac:dyDescent="0.25">
      <c r="A29" s="90" t="s">
        <v>149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</row>
    <row r="30" spans="1:8" ht="15.75" customHeight="1" x14ac:dyDescent="0.25">
      <c r="A30" s="90" t="s">
        <v>150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</row>
    <row r="31" spans="1:8" ht="15" customHeight="1" x14ac:dyDescent="0.25">
      <c r="A31" s="10" t="s">
        <v>151</v>
      </c>
      <c r="B31" s="47"/>
      <c r="C31" s="47"/>
      <c r="D31" s="47"/>
      <c r="E31" s="47"/>
      <c r="F31" s="47"/>
      <c r="G31" s="47"/>
      <c r="H31" s="47"/>
    </row>
    <row r="32" spans="1:8" x14ac:dyDescent="0.25">
      <c r="A32" s="53"/>
    </row>
    <row r="33" spans="1:8" ht="14.45" customHeight="1" x14ac:dyDescent="0.25">
      <c r="A33" s="154" t="s">
        <v>152</v>
      </c>
      <c r="B33" s="154"/>
      <c r="C33" s="154"/>
      <c r="D33" s="154"/>
      <c r="E33" s="154"/>
      <c r="F33" s="154"/>
      <c r="G33" s="154"/>
      <c r="H33" s="154"/>
    </row>
    <row r="34" spans="1:8" ht="14.45" customHeight="1" x14ac:dyDescent="0.25">
      <c r="A34" s="154"/>
      <c r="B34" s="154"/>
      <c r="C34" s="154"/>
      <c r="D34" s="154"/>
      <c r="E34" s="154"/>
      <c r="F34" s="154"/>
      <c r="G34" s="154"/>
      <c r="H34" s="154"/>
    </row>
    <row r="35" spans="1:8" ht="14.45" customHeight="1" x14ac:dyDescent="0.25">
      <c r="A35" s="154"/>
      <c r="B35" s="154"/>
      <c r="C35" s="154"/>
      <c r="D35" s="154"/>
      <c r="E35" s="154"/>
      <c r="F35" s="154"/>
      <c r="G35" s="154"/>
      <c r="H35" s="154"/>
    </row>
    <row r="36" spans="1:8" ht="14.45" customHeight="1" x14ac:dyDescent="0.25">
      <c r="A36" s="154"/>
      <c r="B36" s="154"/>
      <c r="C36" s="154"/>
      <c r="D36" s="154"/>
      <c r="E36" s="154"/>
      <c r="F36" s="154"/>
      <c r="G36" s="154"/>
      <c r="H36" s="154"/>
    </row>
    <row r="37" spans="1:8" ht="14.45" customHeight="1" x14ac:dyDescent="0.25">
      <c r="A37" s="154"/>
      <c r="B37" s="154"/>
      <c r="C37" s="154"/>
      <c r="D37" s="154"/>
      <c r="E37" s="154"/>
      <c r="F37" s="154"/>
      <c r="G37" s="154"/>
      <c r="H37" s="154"/>
    </row>
    <row r="38" spans="1:8" x14ac:dyDescent="0.25">
      <c r="A38" s="53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8"/>
      <c r="B40" s="46"/>
      <c r="C40" s="46"/>
      <c r="D40" s="46"/>
      <c r="E40" s="46"/>
      <c r="F40" s="46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0" t="s">
        <v>160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56"/>
    </row>
    <row r="43" spans="1:8" x14ac:dyDescent="0.25">
      <c r="A43" s="90" t="s">
        <v>161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56"/>
    </row>
    <row r="44" spans="1:8" x14ac:dyDescent="0.25">
      <c r="A44" s="90" t="s">
        <v>162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56"/>
    </row>
    <row r="45" spans="1:8" x14ac:dyDescent="0.25">
      <c r="A45" s="11" t="s">
        <v>151</v>
      </c>
      <c r="B45" s="47"/>
      <c r="C45" s="47"/>
      <c r="D45" s="47"/>
      <c r="E45" s="47"/>
      <c r="F45" s="47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B18" sqref="B18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42" t="s">
        <v>163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1" ht="14.4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1" x14ac:dyDescent="0.25">
      <c r="A3" s="148" t="s">
        <v>164</v>
      </c>
      <c r="B3" s="149"/>
      <c r="C3" s="149"/>
      <c r="D3" s="149"/>
      <c r="E3" s="149"/>
      <c r="F3" s="149"/>
      <c r="G3" s="149"/>
      <c r="H3" s="149"/>
      <c r="I3" s="149"/>
      <c r="J3" s="149"/>
      <c r="K3" s="150"/>
    </row>
    <row r="4" spans="1:11" x14ac:dyDescent="0.25">
      <c r="A4" s="148" t="str">
        <f>'Formato 2'!A4</f>
        <v>Del 1 de enero al 31 de marzo de 2026</v>
      </c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11" x14ac:dyDescent="0.25">
      <c r="A5" s="151" t="s">
        <v>2</v>
      </c>
      <c r="B5" s="152"/>
      <c r="C5" s="152"/>
      <c r="D5" s="152"/>
      <c r="E5" s="152"/>
      <c r="F5" s="152"/>
      <c r="G5" s="152"/>
      <c r="H5" s="152"/>
      <c r="I5" s="152"/>
      <c r="J5" s="152"/>
      <c r="K5" s="153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3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25">
      <c r="A8" s="2" t="s">
        <v>176</v>
      </c>
      <c r="B8" s="80"/>
      <c r="C8" s="80"/>
      <c r="D8" s="80"/>
      <c r="E8" s="4">
        <v>0</v>
      </c>
      <c r="F8" s="80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1" t="s">
        <v>177</v>
      </c>
      <c r="B9" s="82"/>
      <c r="C9" s="82"/>
      <c r="D9" s="82"/>
      <c r="E9" s="40">
        <v>0</v>
      </c>
      <c r="F9" s="52"/>
      <c r="G9" s="40">
        <v>0</v>
      </c>
      <c r="H9" s="40">
        <v>0</v>
      </c>
      <c r="I9" s="40">
        <v>0</v>
      </c>
      <c r="J9" s="40">
        <v>0</v>
      </c>
      <c r="K9" s="40">
        <v>0</v>
      </c>
    </row>
    <row r="10" spans="1:11" x14ac:dyDescent="0.25">
      <c r="A10" s="81" t="s">
        <v>178</v>
      </c>
      <c r="B10" s="82"/>
      <c r="C10" s="82"/>
      <c r="D10" s="82"/>
      <c r="E10" s="40">
        <v>0</v>
      </c>
      <c r="F10" s="52"/>
      <c r="G10" s="40">
        <v>0</v>
      </c>
      <c r="H10" s="40">
        <v>0</v>
      </c>
      <c r="I10" s="40">
        <v>0</v>
      </c>
      <c r="J10" s="40">
        <v>0</v>
      </c>
      <c r="K10" s="40">
        <v>0</v>
      </c>
    </row>
    <row r="11" spans="1:11" x14ac:dyDescent="0.25">
      <c r="A11" s="81" t="s">
        <v>179</v>
      </c>
      <c r="B11" s="82"/>
      <c r="C11" s="82"/>
      <c r="D11" s="82"/>
      <c r="E11" s="40">
        <v>0</v>
      </c>
      <c r="F11" s="52"/>
      <c r="G11" s="40">
        <v>0</v>
      </c>
      <c r="H11" s="40">
        <v>0</v>
      </c>
      <c r="I11" s="40">
        <v>0</v>
      </c>
      <c r="J11" s="40">
        <v>0</v>
      </c>
      <c r="K11" s="40">
        <v>0</v>
      </c>
    </row>
    <row r="12" spans="1:11" x14ac:dyDescent="0.25">
      <c r="A12" s="81" t="s">
        <v>180</v>
      </c>
      <c r="B12" s="82"/>
      <c r="C12" s="82"/>
      <c r="D12" s="82"/>
      <c r="E12" s="40">
        <v>0</v>
      </c>
      <c r="F12" s="52"/>
      <c r="G12" s="40">
        <v>0</v>
      </c>
      <c r="H12" s="40">
        <v>0</v>
      </c>
      <c r="I12" s="40">
        <v>0</v>
      </c>
      <c r="J12" s="40">
        <v>0</v>
      </c>
      <c r="K12" s="40">
        <v>0</v>
      </c>
    </row>
    <row r="13" spans="1:11" x14ac:dyDescent="0.25">
      <c r="A13" s="102" t="s">
        <v>151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x14ac:dyDescent="0.25">
      <c r="A14" s="2" t="s">
        <v>181</v>
      </c>
      <c r="B14" s="80"/>
      <c r="C14" s="80"/>
      <c r="D14" s="80"/>
      <c r="E14" s="4">
        <v>0</v>
      </c>
      <c r="F14" s="80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1" t="s">
        <v>182</v>
      </c>
      <c r="B15" s="82"/>
      <c r="C15" s="82"/>
      <c r="D15" s="82"/>
      <c r="E15" s="40">
        <v>0</v>
      </c>
      <c r="F15" s="52"/>
      <c r="G15" s="40">
        <v>0</v>
      </c>
      <c r="H15" s="40">
        <v>0</v>
      </c>
      <c r="I15" s="40">
        <v>0</v>
      </c>
      <c r="J15" s="40">
        <v>0</v>
      </c>
      <c r="K15" s="40">
        <v>0</v>
      </c>
    </row>
    <row r="16" spans="1:11" x14ac:dyDescent="0.25">
      <c r="A16" s="81" t="s">
        <v>183</v>
      </c>
      <c r="B16" s="82"/>
      <c r="C16" s="82"/>
      <c r="D16" s="82"/>
      <c r="E16" s="40">
        <v>0</v>
      </c>
      <c r="F16" s="52"/>
      <c r="G16" s="40">
        <v>0</v>
      </c>
      <c r="H16" s="40">
        <v>0</v>
      </c>
      <c r="I16" s="40">
        <v>0</v>
      </c>
      <c r="J16" s="40">
        <v>0</v>
      </c>
      <c r="K16" s="40">
        <v>0</v>
      </c>
    </row>
    <row r="17" spans="1:11" x14ac:dyDescent="0.25">
      <c r="A17" s="81" t="s">
        <v>184</v>
      </c>
      <c r="B17" s="82"/>
      <c r="C17" s="82"/>
      <c r="D17" s="82"/>
      <c r="E17" s="40">
        <v>0</v>
      </c>
      <c r="F17" s="52"/>
      <c r="G17" s="40">
        <v>0</v>
      </c>
      <c r="H17" s="40">
        <v>0</v>
      </c>
      <c r="I17" s="40">
        <v>0</v>
      </c>
      <c r="J17" s="40">
        <v>0</v>
      </c>
      <c r="K17" s="40">
        <v>0</v>
      </c>
    </row>
    <row r="18" spans="1:11" x14ac:dyDescent="0.25">
      <c r="A18" s="81" t="s">
        <v>185</v>
      </c>
      <c r="B18" s="82"/>
      <c r="C18" s="82"/>
      <c r="D18" s="82"/>
      <c r="E18" s="40">
        <v>0</v>
      </c>
      <c r="F18" s="52"/>
      <c r="G18" s="40">
        <v>0</v>
      </c>
      <c r="H18" s="40">
        <v>0</v>
      </c>
      <c r="I18" s="40">
        <v>0</v>
      </c>
      <c r="J18" s="40">
        <v>0</v>
      </c>
      <c r="K18" s="40">
        <v>0</v>
      </c>
    </row>
    <row r="19" spans="1:11" x14ac:dyDescent="0.25">
      <c r="A19" s="102" t="s">
        <v>151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2" t="s">
        <v>186</v>
      </c>
      <c r="B20" s="80"/>
      <c r="C20" s="80"/>
      <c r="D20" s="80"/>
      <c r="E20" s="4">
        <v>0</v>
      </c>
      <c r="F20" s="80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8"/>
      <c r="B21" s="47"/>
      <c r="C21" s="47"/>
      <c r="D21" s="47"/>
      <c r="E21" s="47"/>
      <c r="F21" s="47"/>
      <c r="G21" s="47"/>
      <c r="H21" s="47"/>
      <c r="I21" s="47"/>
      <c r="J21" s="47"/>
      <c r="K21" s="47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B18" sqref="B18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42" t="s">
        <v>187</v>
      </c>
      <c r="B1" s="143"/>
      <c r="C1" s="143"/>
      <c r="D1" s="144"/>
    </row>
    <row r="2" spans="1:4" x14ac:dyDescent="0.25">
      <c r="A2" s="145" t="str">
        <f>'Formato 1'!A2</f>
        <v>Poder Legislativo del Estado de Guanjuato</v>
      </c>
      <c r="B2" s="146"/>
      <c r="C2" s="146"/>
      <c r="D2" s="147"/>
    </row>
    <row r="3" spans="1:4" x14ac:dyDescent="0.25">
      <c r="A3" s="148" t="s">
        <v>188</v>
      </c>
      <c r="B3" s="149"/>
      <c r="C3" s="149"/>
      <c r="D3" s="150"/>
    </row>
    <row r="4" spans="1:4" x14ac:dyDescent="0.25">
      <c r="A4" s="148" t="str">
        <f>'Formato 3'!A4</f>
        <v>Del 1 de enero al 31 de marzo de 2026</v>
      </c>
      <c r="B4" s="149"/>
      <c r="C4" s="149"/>
      <c r="D4" s="150"/>
    </row>
    <row r="5" spans="1:4" x14ac:dyDescent="0.25">
      <c r="A5" s="151" t="s">
        <v>2</v>
      </c>
      <c r="B5" s="152"/>
      <c r="C5" s="152"/>
      <c r="D5" s="153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847718463.75999999</v>
      </c>
      <c r="C8" s="13">
        <v>224986660.59999999</v>
      </c>
      <c r="D8" s="13">
        <v>224986660.59999999</v>
      </c>
    </row>
    <row r="9" spans="1:4" x14ac:dyDescent="0.25">
      <c r="A9" s="50" t="s">
        <v>193</v>
      </c>
      <c r="B9" s="75">
        <v>847718463.75999999</v>
      </c>
      <c r="C9" s="75">
        <v>224986660.59999999</v>
      </c>
      <c r="D9" s="75">
        <v>224986660.59999999</v>
      </c>
    </row>
    <row r="10" spans="1:4" x14ac:dyDescent="0.25">
      <c r="A10" s="50" t="s">
        <v>194</v>
      </c>
      <c r="B10" s="75">
        <v>0</v>
      </c>
      <c r="C10" s="75">
        <v>0</v>
      </c>
      <c r="D10" s="75">
        <v>0</v>
      </c>
    </row>
    <row r="11" spans="1:4" x14ac:dyDescent="0.25">
      <c r="A11" s="50" t="s">
        <v>195</v>
      </c>
      <c r="B11" s="75">
        <v>0</v>
      </c>
      <c r="C11" s="75">
        <v>0</v>
      </c>
      <c r="D11" s="75">
        <v>0</v>
      </c>
    </row>
    <row r="12" spans="1:4" x14ac:dyDescent="0.25">
      <c r="A12" s="39"/>
      <c r="B12" s="72"/>
      <c r="C12" s="72"/>
      <c r="D12" s="72"/>
    </row>
    <row r="13" spans="1:4" x14ac:dyDescent="0.25">
      <c r="A13" s="3" t="s">
        <v>196</v>
      </c>
      <c r="B13" s="13">
        <v>847718463.75999999</v>
      </c>
      <c r="C13" s="13">
        <v>148171892.84</v>
      </c>
      <c r="D13" s="13">
        <v>148050858.69</v>
      </c>
    </row>
    <row r="14" spans="1:4" x14ac:dyDescent="0.25">
      <c r="A14" s="50" t="s">
        <v>197</v>
      </c>
      <c r="B14" s="75">
        <v>847718463.75999999</v>
      </c>
      <c r="C14" s="75">
        <v>148171892.84</v>
      </c>
      <c r="D14" s="75">
        <v>148050858.69</v>
      </c>
    </row>
    <row r="15" spans="1:4" x14ac:dyDescent="0.25">
      <c r="A15" s="50" t="s">
        <v>198</v>
      </c>
      <c r="B15" s="75">
        <v>0</v>
      </c>
      <c r="C15" s="75">
        <v>0</v>
      </c>
      <c r="D15" s="75">
        <v>0</v>
      </c>
    </row>
    <row r="16" spans="1:4" x14ac:dyDescent="0.25">
      <c r="A16" s="39"/>
      <c r="B16" s="72"/>
      <c r="C16" s="72"/>
      <c r="D16" s="72"/>
    </row>
    <row r="17" spans="1:4" x14ac:dyDescent="0.25">
      <c r="A17" s="3" t="s">
        <v>199</v>
      </c>
      <c r="B17" s="14">
        <v>0</v>
      </c>
      <c r="C17" s="13">
        <v>8426771.4100000001</v>
      </c>
      <c r="D17" s="13">
        <v>8426771.4100000001</v>
      </c>
    </row>
    <row r="18" spans="1:4" x14ac:dyDescent="0.25">
      <c r="A18" s="50" t="s">
        <v>200</v>
      </c>
      <c r="B18" s="15">
        <v>0</v>
      </c>
      <c r="C18" s="40">
        <v>8426771.4100000001</v>
      </c>
      <c r="D18" s="40">
        <v>8426771.4100000001</v>
      </c>
    </row>
    <row r="19" spans="1:4" x14ac:dyDescent="0.25">
      <c r="A19" s="50" t="s">
        <v>201</v>
      </c>
      <c r="B19" s="15">
        <v>0</v>
      </c>
      <c r="C19" s="40">
        <v>0</v>
      </c>
      <c r="D19" s="40">
        <v>0</v>
      </c>
    </row>
    <row r="20" spans="1:4" x14ac:dyDescent="0.25">
      <c r="A20" s="39"/>
      <c r="B20" s="72"/>
      <c r="C20" s="72"/>
      <c r="D20" s="72"/>
    </row>
    <row r="21" spans="1:4" x14ac:dyDescent="0.25">
      <c r="A21" s="3" t="s">
        <v>202</v>
      </c>
      <c r="B21" s="13">
        <v>0</v>
      </c>
      <c r="C21" s="13">
        <v>85241539.169999987</v>
      </c>
      <c r="D21" s="13">
        <v>85362573.319999993</v>
      </c>
    </row>
    <row r="22" spans="1:4" x14ac:dyDescent="0.25">
      <c r="A22" s="3"/>
      <c r="B22" s="72"/>
      <c r="C22" s="72"/>
      <c r="D22" s="72"/>
    </row>
    <row r="23" spans="1:4" x14ac:dyDescent="0.25">
      <c r="A23" s="3" t="s">
        <v>203</v>
      </c>
      <c r="B23" s="13">
        <v>0</v>
      </c>
      <c r="C23" s="13">
        <v>85241539.169999987</v>
      </c>
      <c r="D23" s="13">
        <v>85362573.319999993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76814767.75999999</v>
      </c>
      <c r="D25" s="13">
        <v>76935801.909999996</v>
      </c>
    </row>
    <row r="26" spans="1:4" x14ac:dyDescent="0.25">
      <c r="A26" s="18"/>
      <c r="B26" s="64"/>
      <c r="C26" s="64"/>
      <c r="D26" s="64"/>
    </row>
    <row r="27" spans="1:4" x14ac:dyDescent="0.25">
      <c r="A27" s="53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0" t="s">
        <v>208</v>
      </c>
      <c r="B30" s="40">
        <v>0</v>
      </c>
      <c r="C30" s="40">
        <v>0</v>
      </c>
      <c r="D30" s="40">
        <v>0</v>
      </c>
    </row>
    <row r="31" spans="1:4" x14ac:dyDescent="0.25">
      <c r="A31" s="50" t="s">
        <v>209</v>
      </c>
      <c r="B31" s="40">
        <v>0</v>
      </c>
      <c r="C31" s="40">
        <v>0</v>
      </c>
      <c r="D31" s="40">
        <v>0</v>
      </c>
    </row>
    <row r="32" spans="1:4" x14ac:dyDescent="0.25">
      <c r="A32" s="38"/>
      <c r="B32" s="42"/>
      <c r="C32" s="42"/>
      <c r="D32" s="42"/>
    </row>
    <row r="33" spans="1:4" ht="14.45" customHeight="1" x14ac:dyDescent="0.25">
      <c r="A33" s="3" t="s">
        <v>210</v>
      </c>
      <c r="B33" s="4">
        <v>0</v>
      </c>
      <c r="C33" s="4">
        <v>76814767.75999999</v>
      </c>
      <c r="D33" s="4">
        <v>76935801.909999996</v>
      </c>
    </row>
    <row r="34" spans="1:4" ht="14.45" customHeight="1" x14ac:dyDescent="0.25">
      <c r="A34" s="48"/>
      <c r="B34" s="49"/>
      <c r="C34" s="49"/>
      <c r="D34" s="49"/>
    </row>
    <row r="35" spans="1:4" ht="14.45" customHeight="1" x14ac:dyDescent="0.25">
      <c r="A35" s="53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0" t="s">
        <v>212</v>
      </c>
      <c r="B38" s="40">
        <v>0</v>
      </c>
      <c r="C38" s="40">
        <v>0</v>
      </c>
      <c r="D38" s="40">
        <v>0</v>
      </c>
    </row>
    <row r="39" spans="1:4" x14ac:dyDescent="0.25">
      <c r="A39" s="50" t="s">
        <v>213</v>
      </c>
      <c r="B39" s="40">
        <v>0</v>
      </c>
      <c r="C39" s="40">
        <v>0</v>
      </c>
      <c r="D39" s="40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0" t="s">
        <v>215</v>
      </c>
      <c r="B41" s="40">
        <v>0</v>
      </c>
      <c r="C41" s="40">
        <v>0</v>
      </c>
      <c r="D41" s="40">
        <v>0</v>
      </c>
    </row>
    <row r="42" spans="1:4" x14ac:dyDescent="0.25">
      <c r="A42" s="50" t="s">
        <v>216</v>
      </c>
      <c r="B42" s="40">
        <v>0</v>
      </c>
      <c r="C42" s="40">
        <v>0</v>
      </c>
      <c r="D42" s="40">
        <v>0</v>
      </c>
    </row>
    <row r="43" spans="1:4" x14ac:dyDescent="0.25">
      <c r="A43" s="38"/>
      <c r="B43" s="42"/>
      <c r="C43" s="42"/>
      <c r="D43" s="42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49"/>
      <c r="C45" s="49"/>
      <c r="D45" s="49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6" t="s">
        <v>218</v>
      </c>
      <c r="B48" s="77">
        <v>847718463.75999999</v>
      </c>
      <c r="C48" s="77">
        <v>224986660.59999999</v>
      </c>
      <c r="D48" s="77">
        <v>224986660.59999999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78" t="s">
        <v>212</v>
      </c>
      <c r="B50" s="40">
        <v>0</v>
      </c>
      <c r="C50" s="40">
        <v>0</v>
      </c>
      <c r="D50" s="40">
        <v>0</v>
      </c>
    </row>
    <row r="51" spans="1:4" x14ac:dyDescent="0.25">
      <c r="A51" s="78" t="s">
        <v>215</v>
      </c>
      <c r="B51" s="40">
        <v>0</v>
      </c>
      <c r="C51" s="40">
        <v>0</v>
      </c>
      <c r="D51" s="40">
        <v>0</v>
      </c>
    </row>
    <row r="52" spans="1:4" x14ac:dyDescent="0.25">
      <c r="A52" s="38"/>
      <c r="B52" s="42"/>
      <c r="C52" s="42"/>
      <c r="D52" s="42"/>
    </row>
    <row r="53" spans="1:4" x14ac:dyDescent="0.25">
      <c r="A53" s="50" t="s">
        <v>197</v>
      </c>
      <c r="B53" s="40">
        <v>847718463.75999999</v>
      </c>
      <c r="C53" s="40">
        <v>148171892.84</v>
      </c>
      <c r="D53" s="40">
        <v>148050858.69</v>
      </c>
    </row>
    <row r="54" spans="1:4" x14ac:dyDescent="0.25">
      <c r="A54" s="38"/>
      <c r="B54" s="42"/>
      <c r="C54" s="42"/>
      <c r="D54" s="42"/>
    </row>
    <row r="55" spans="1:4" x14ac:dyDescent="0.25">
      <c r="A55" s="50" t="s">
        <v>200</v>
      </c>
      <c r="B55" s="21">
        <v>0</v>
      </c>
      <c r="C55" s="40">
        <v>8426771.4100000001</v>
      </c>
      <c r="D55" s="40">
        <v>8426771.4100000001</v>
      </c>
    </row>
    <row r="56" spans="1:4" x14ac:dyDescent="0.25">
      <c r="A56" s="38"/>
      <c r="B56" s="42"/>
      <c r="C56" s="42"/>
      <c r="D56" s="42"/>
    </row>
    <row r="57" spans="1:4" x14ac:dyDescent="0.25">
      <c r="A57" s="17" t="s">
        <v>220</v>
      </c>
      <c r="B57" s="4">
        <v>0</v>
      </c>
      <c r="C57" s="4">
        <v>85241539.169999987</v>
      </c>
      <c r="D57" s="4">
        <v>85362573.319999993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85241539.169999987</v>
      </c>
      <c r="D59" s="4">
        <v>85362573.319999993</v>
      </c>
    </row>
    <row r="60" spans="1:4" x14ac:dyDescent="0.25">
      <c r="A60" s="48"/>
      <c r="B60" s="49"/>
      <c r="C60" s="49"/>
      <c r="D60" s="49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6" t="s">
        <v>194</v>
      </c>
      <c r="B63" s="79">
        <v>0</v>
      </c>
      <c r="C63" s="79">
        <v>0</v>
      </c>
      <c r="D63" s="79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78" t="s">
        <v>213</v>
      </c>
      <c r="B65" s="75">
        <v>0</v>
      </c>
      <c r="C65" s="75">
        <v>0</v>
      </c>
      <c r="D65" s="75">
        <v>0</v>
      </c>
    </row>
    <row r="66" spans="1:4" x14ac:dyDescent="0.25">
      <c r="A66" s="78" t="s">
        <v>216</v>
      </c>
      <c r="B66" s="75">
        <v>0</v>
      </c>
      <c r="C66" s="75">
        <v>0</v>
      </c>
      <c r="D66" s="75">
        <v>0</v>
      </c>
    </row>
    <row r="67" spans="1:4" x14ac:dyDescent="0.25">
      <c r="A67" s="38"/>
      <c r="B67" s="72"/>
      <c r="C67" s="72"/>
      <c r="D67" s="72"/>
    </row>
    <row r="68" spans="1:4" x14ac:dyDescent="0.25">
      <c r="A68" s="50" t="s">
        <v>223</v>
      </c>
      <c r="B68" s="75">
        <v>0</v>
      </c>
      <c r="C68" s="75">
        <v>0</v>
      </c>
      <c r="D68" s="75">
        <v>0</v>
      </c>
    </row>
    <row r="69" spans="1:4" x14ac:dyDescent="0.25">
      <c r="A69" s="38"/>
      <c r="B69" s="72"/>
      <c r="C69" s="72"/>
      <c r="D69" s="72"/>
    </row>
    <row r="70" spans="1:4" x14ac:dyDescent="0.25">
      <c r="A70" s="50" t="s">
        <v>201</v>
      </c>
      <c r="B70" s="15">
        <v>0</v>
      </c>
      <c r="C70" s="75">
        <v>0</v>
      </c>
      <c r="D70" s="75">
        <v>0</v>
      </c>
    </row>
    <row r="71" spans="1:4" x14ac:dyDescent="0.25">
      <c r="A71" s="38"/>
      <c r="B71" s="72"/>
      <c r="C71" s="72"/>
      <c r="D71" s="72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8"/>
      <c r="B73" s="72"/>
      <c r="C73" s="72"/>
      <c r="D73" s="72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8"/>
      <c r="B75" s="64"/>
      <c r="C75" s="64"/>
      <c r="D75" s="64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topLeftCell="A33" zoomScale="75" zoomScaleNormal="75" workbookViewId="0">
      <selection activeCell="B18" sqref="B18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42" t="s">
        <v>226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227</v>
      </c>
      <c r="B3" s="95"/>
      <c r="C3" s="95"/>
      <c r="D3" s="95"/>
      <c r="E3" s="95"/>
      <c r="F3" s="95"/>
      <c r="G3" s="96"/>
    </row>
    <row r="4" spans="1:7" x14ac:dyDescent="0.25">
      <c r="A4" s="94" t="str">
        <f>'Formato 3'!A4</f>
        <v>Del 1 de enero al 31 de marzo de 2026</v>
      </c>
      <c r="B4" s="95"/>
      <c r="C4" s="95"/>
      <c r="D4" s="95"/>
      <c r="E4" s="95"/>
      <c r="F4" s="95"/>
      <c r="G4" s="96"/>
    </row>
    <row r="5" spans="1:7" x14ac:dyDescent="0.25">
      <c r="A5" s="97" t="s">
        <v>2</v>
      </c>
      <c r="B5" s="98"/>
      <c r="C5" s="98"/>
      <c r="D5" s="98"/>
      <c r="E5" s="98"/>
      <c r="F5" s="98"/>
      <c r="G5" s="99"/>
    </row>
    <row r="6" spans="1:7" x14ac:dyDescent="0.25">
      <c r="A6" s="155" t="s">
        <v>5</v>
      </c>
      <c r="B6" s="157" t="s">
        <v>228</v>
      </c>
      <c r="C6" s="157"/>
      <c r="D6" s="157"/>
      <c r="E6" s="157"/>
      <c r="F6" s="157"/>
      <c r="G6" s="157" t="s">
        <v>229</v>
      </c>
    </row>
    <row r="7" spans="1:7" ht="30" x14ac:dyDescent="0.25">
      <c r="A7" s="156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57"/>
    </row>
    <row r="8" spans="1:7" x14ac:dyDescent="0.25">
      <c r="A8" s="25" t="s">
        <v>234</v>
      </c>
      <c r="B8" s="72"/>
      <c r="C8" s="72"/>
      <c r="D8" s="72"/>
      <c r="E8" s="72"/>
      <c r="F8" s="72"/>
      <c r="G8" s="72"/>
    </row>
    <row r="9" spans="1:7" x14ac:dyDescent="0.25">
      <c r="A9" s="50" t="s">
        <v>235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5">
      <c r="A10" s="50" t="s">
        <v>236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25">
      <c r="A11" s="50" t="s">
        <v>237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5">
      <c r="A12" s="50" t="s">
        <v>238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0" t="s">
        <v>239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0" t="s">
        <v>240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0" t="s">
        <v>241</v>
      </c>
      <c r="B15" s="40">
        <v>13298480</v>
      </c>
      <c r="C15" s="40">
        <v>0</v>
      </c>
      <c r="D15" s="40">
        <v>13298480</v>
      </c>
      <c r="E15" s="40">
        <v>4366052.5999999996</v>
      </c>
      <c r="F15" s="40">
        <v>4366052.5999999996</v>
      </c>
      <c r="G15" s="40">
        <v>-8932427.4000000004</v>
      </c>
    </row>
    <row r="16" spans="1:7" x14ac:dyDescent="0.25">
      <c r="A16" s="73" t="s">
        <v>242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243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244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9" t="s">
        <v>245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246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247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248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249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250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251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252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9" t="s">
        <v>253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50" t="s">
        <v>254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255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256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257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258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259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0" t="s">
        <v>260</v>
      </c>
      <c r="B34" s="40">
        <v>834419983.75999999</v>
      </c>
      <c r="C34" s="40">
        <v>0</v>
      </c>
      <c r="D34" s="40">
        <v>834419983.75999999</v>
      </c>
      <c r="E34" s="40">
        <v>220620608</v>
      </c>
      <c r="F34" s="40">
        <v>220620608</v>
      </c>
      <c r="G34" s="40">
        <v>-613799375.75999999</v>
      </c>
    </row>
    <row r="35" spans="1:7" ht="14.45" customHeight="1" x14ac:dyDescent="0.25">
      <c r="A35" s="50" t="s">
        <v>261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262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0" t="s">
        <v>263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59" t="s">
        <v>264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x14ac:dyDescent="0.25">
      <c r="A39" s="59" t="s">
        <v>265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38"/>
      <c r="B40" s="40"/>
      <c r="C40" s="40"/>
      <c r="D40" s="40"/>
      <c r="E40" s="40"/>
      <c r="F40" s="40"/>
      <c r="G40" s="40"/>
    </row>
    <row r="41" spans="1:7" x14ac:dyDescent="0.25">
      <c r="A41" s="3" t="s">
        <v>266</v>
      </c>
      <c r="B41" s="4">
        <v>847718463.75999999</v>
      </c>
      <c r="C41" s="4">
        <v>0</v>
      </c>
      <c r="D41" s="4">
        <v>847718463.75999999</v>
      </c>
      <c r="E41" s="4">
        <v>224986660.59999999</v>
      </c>
      <c r="F41" s="4">
        <v>224986660.59999999</v>
      </c>
      <c r="G41" s="4">
        <v>-622731803.15999997</v>
      </c>
    </row>
    <row r="42" spans="1:7" x14ac:dyDescent="0.25">
      <c r="A42" s="3" t="s">
        <v>267</v>
      </c>
      <c r="B42" s="74"/>
      <c r="C42" s="74"/>
      <c r="D42" s="74"/>
      <c r="E42" s="74"/>
      <c r="F42" s="74"/>
      <c r="G42" s="4">
        <v>0</v>
      </c>
    </row>
    <row r="43" spans="1:7" x14ac:dyDescent="0.25">
      <c r="A43" s="38"/>
      <c r="B43" s="42"/>
      <c r="C43" s="42"/>
      <c r="D43" s="42"/>
      <c r="E43" s="42"/>
      <c r="F43" s="42"/>
      <c r="G43" s="42"/>
    </row>
    <row r="44" spans="1:7" x14ac:dyDescent="0.25">
      <c r="A44" s="3" t="s">
        <v>268</v>
      </c>
      <c r="B44" s="42"/>
      <c r="C44" s="42"/>
      <c r="D44" s="42"/>
      <c r="E44" s="42"/>
      <c r="F44" s="42"/>
      <c r="G44" s="42"/>
    </row>
    <row r="45" spans="1:7" x14ac:dyDescent="0.25">
      <c r="A45" s="50" t="s">
        <v>269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270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271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272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ht="30" x14ac:dyDescent="0.25">
      <c r="A49" s="62" t="s">
        <v>273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274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275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ht="30" x14ac:dyDescent="0.25">
      <c r="A52" s="63" t="s">
        <v>276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9" t="s">
        <v>277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50" t="s">
        <v>278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3" t="s">
        <v>279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280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2" t="s">
        <v>281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3" t="s">
        <v>282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50" t="s">
        <v>283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284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62" t="s">
        <v>285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50" t="s">
        <v>286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50" t="s">
        <v>287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38"/>
      <c r="B64" s="42"/>
      <c r="C64" s="42"/>
      <c r="D64" s="42"/>
      <c r="E64" s="42"/>
      <c r="F64" s="42"/>
      <c r="G64" s="42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8"/>
      <c r="B66" s="42"/>
      <c r="C66" s="42"/>
      <c r="D66" s="42"/>
      <c r="E66" s="42"/>
      <c r="F66" s="42"/>
      <c r="G66" s="42"/>
    </row>
    <row r="67" spans="1:7" x14ac:dyDescent="0.25">
      <c r="A67" s="3" t="s">
        <v>289</v>
      </c>
      <c r="B67" s="4">
        <v>0</v>
      </c>
      <c r="C67" s="4">
        <v>24034366.969999999</v>
      </c>
      <c r="D67" s="4">
        <v>24034366.969999999</v>
      </c>
      <c r="E67" s="4">
        <v>0</v>
      </c>
      <c r="F67" s="4">
        <v>0</v>
      </c>
      <c r="G67" s="4">
        <v>0</v>
      </c>
    </row>
    <row r="68" spans="1:7" x14ac:dyDescent="0.25">
      <c r="A68" s="50" t="s">
        <v>290</v>
      </c>
      <c r="B68" s="40">
        <v>0</v>
      </c>
      <c r="C68" s="40">
        <v>24034366.969999999</v>
      </c>
      <c r="D68" s="40">
        <v>24034366.969999999</v>
      </c>
      <c r="E68" s="40">
        <v>0</v>
      </c>
      <c r="F68" s="40">
        <v>0</v>
      </c>
      <c r="G68" s="40">
        <v>0</v>
      </c>
    </row>
    <row r="69" spans="1:7" x14ac:dyDescent="0.25">
      <c r="A69" s="38"/>
      <c r="B69" s="42"/>
      <c r="C69" s="42"/>
      <c r="D69" s="42"/>
      <c r="E69" s="42"/>
      <c r="F69" s="42"/>
      <c r="G69" s="42"/>
    </row>
    <row r="70" spans="1:7" x14ac:dyDescent="0.25">
      <c r="A70" s="3" t="s">
        <v>291</v>
      </c>
      <c r="B70" s="4">
        <v>847718463.75999999</v>
      </c>
      <c r="C70" s="4">
        <v>24034366.969999999</v>
      </c>
      <c r="D70" s="4">
        <v>871752830.73000002</v>
      </c>
      <c r="E70" s="4">
        <v>224986660.59999999</v>
      </c>
      <c r="F70" s="4">
        <v>224986660.59999999</v>
      </c>
      <c r="G70" s="4">
        <v>-622731803.15999997</v>
      </c>
    </row>
    <row r="71" spans="1:7" x14ac:dyDescent="0.25">
      <c r="A71" s="38"/>
      <c r="B71" s="42"/>
      <c r="C71" s="42"/>
      <c r="D71" s="42"/>
      <c r="E71" s="42"/>
      <c r="F71" s="42"/>
      <c r="G71" s="42"/>
    </row>
    <row r="72" spans="1:7" x14ac:dyDescent="0.25">
      <c r="A72" s="3" t="s">
        <v>292</v>
      </c>
      <c r="B72" s="42"/>
      <c r="C72" s="42"/>
      <c r="D72" s="42"/>
      <c r="E72" s="42"/>
      <c r="F72" s="42"/>
      <c r="G72" s="42"/>
    </row>
    <row r="73" spans="1:7" ht="30" x14ac:dyDescent="0.25">
      <c r="A73" s="55" t="s">
        <v>293</v>
      </c>
      <c r="B73" s="40">
        <v>0</v>
      </c>
      <c r="C73" s="40">
        <v>24034366.969999999</v>
      </c>
      <c r="D73" s="40">
        <v>24034366.969999999</v>
      </c>
      <c r="E73" s="40">
        <v>0</v>
      </c>
      <c r="F73" s="40">
        <v>0</v>
      </c>
      <c r="G73" s="40">
        <v>0</v>
      </c>
    </row>
    <row r="74" spans="1:7" ht="30" x14ac:dyDescent="0.25">
      <c r="A74" s="55" t="s">
        <v>294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17" t="s">
        <v>295</v>
      </c>
      <c r="B75" s="4">
        <v>0</v>
      </c>
      <c r="C75" s="4">
        <v>24034366.969999999</v>
      </c>
      <c r="D75" s="4">
        <v>24034366.969999999</v>
      </c>
      <c r="E75" s="4">
        <v>0</v>
      </c>
      <c r="F75" s="4">
        <v>0</v>
      </c>
      <c r="G75" s="4">
        <v>0</v>
      </c>
    </row>
    <row r="76" spans="1:7" x14ac:dyDescent="0.25">
      <c r="A76" s="48"/>
      <c r="B76" s="64"/>
      <c r="C76" s="64"/>
      <c r="D76" s="64"/>
      <c r="E76" s="64"/>
      <c r="F76" s="64"/>
      <c r="G76" s="64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B18" sqref="B18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60" t="s">
        <v>296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x14ac:dyDescent="0.25">
      <c r="A4" s="148" t="s">
        <v>298</v>
      </c>
      <c r="B4" s="149"/>
      <c r="C4" s="149"/>
      <c r="D4" s="149"/>
      <c r="E4" s="149"/>
      <c r="F4" s="149"/>
      <c r="G4" s="150"/>
    </row>
    <row r="5" spans="1:7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x14ac:dyDescent="0.25">
      <c r="A7" s="158" t="s">
        <v>5</v>
      </c>
      <c r="B7" s="158" t="s">
        <v>299</v>
      </c>
      <c r="C7" s="158"/>
      <c r="D7" s="158"/>
      <c r="E7" s="158"/>
      <c r="F7" s="158"/>
      <c r="G7" s="159" t="s">
        <v>300</v>
      </c>
    </row>
    <row r="8" spans="1:7" ht="30" x14ac:dyDescent="0.25">
      <c r="A8" s="158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58"/>
    </row>
    <row r="9" spans="1:7" x14ac:dyDescent="0.25">
      <c r="A9" s="26" t="s">
        <v>304</v>
      </c>
      <c r="B9" s="129">
        <f>B10+B18+B189+B28+B38+B48+B58+B62+B71+B75</f>
        <v>847718463.75999999</v>
      </c>
      <c r="C9" s="129">
        <f t="shared" ref="C9:G9" si="0">C10+C18+C189+C28+C38+C48+C58+C62+C71+C75</f>
        <v>24034366.970000006</v>
      </c>
      <c r="D9" s="129">
        <f t="shared" si="0"/>
        <v>871752830.72999978</v>
      </c>
      <c r="E9" s="129">
        <f t="shared" si="0"/>
        <v>148171892.84</v>
      </c>
      <c r="F9" s="129">
        <f t="shared" si="0"/>
        <v>148050858.69</v>
      </c>
      <c r="G9" s="129">
        <f t="shared" si="0"/>
        <v>723580937.88999999</v>
      </c>
    </row>
    <row r="10" spans="1:7" x14ac:dyDescent="0.25">
      <c r="A10" s="66" t="s">
        <v>305</v>
      </c>
      <c r="B10" s="128">
        <f>SUM(B11:B17)</f>
        <v>560058611</v>
      </c>
      <c r="C10" s="128">
        <f t="shared" ref="C10:G10" si="1">SUM(C11:C17)</f>
        <v>1.4842953532934189E-9</v>
      </c>
      <c r="D10" s="128">
        <f t="shared" si="1"/>
        <v>560058610.99999988</v>
      </c>
      <c r="E10" s="128">
        <f t="shared" si="1"/>
        <v>113118803.16</v>
      </c>
      <c r="F10" s="128">
        <f t="shared" si="1"/>
        <v>113118803.16</v>
      </c>
      <c r="G10" s="128">
        <f t="shared" si="1"/>
        <v>446939807.83999997</v>
      </c>
    </row>
    <row r="11" spans="1:7" x14ac:dyDescent="0.25">
      <c r="A11" s="67" t="s">
        <v>306</v>
      </c>
      <c r="B11" s="127">
        <v>115224668</v>
      </c>
      <c r="C11" s="127">
        <v>440904.27</v>
      </c>
      <c r="D11" s="128">
        <f>B11+C11</f>
        <v>115665572.27</v>
      </c>
      <c r="E11" s="127">
        <v>26866060.23</v>
      </c>
      <c r="F11" s="127">
        <v>26866060.23</v>
      </c>
      <c r="G11" s="128">
        <f>D11-E11</f>
        <v>88799512.039999992</v>
      </c>
    </row>
    <row r="12" spans="1:7" x14ac:dyDescent="0.25">
      <c r="A12" s="67" t="s">
        <v>307</v>
      </c>
      <c r="B12" s="127">
        <v>22071376</v>
      </c>
      <c r="C12" s="127">
        <v>5269138.87</v>
      </c>
      <c r="D12" s="128">
        <f t="shared" ref="D12:D17" si="2">B12+C12</f>
        <v>27340514.870000001</v>
      </c>
      <c r="E12" s="127">
        <v>4902803.83</v>
      </c>
      <c r="F12" s="127">
        <v>4902803.83</v>
      </c>
      <c r="G12" s="128">
        <f t="shared" ref="G12:G17" si="3">D12-E12</f>
        <v>22437711.039999999</v>
      </c>
    </row>
    <row r="13" spans="1:7" x14ac:dyDescent="0.25">
      <c r="A13" s="67" t="s">
        <v>308</v>
      </c>
      <c r="B13" s="127">
        <v>185027732</v>
      </c>
      <c r="C13" s="127">
        <v>216061.91</v>
      </c>
      <c r="D13" s="128">
        <f t="shared" si="2"/>
        <v>185243793.91</v>
      </c>
      <c r="E13" s="127">
        <v>29033677.77</v>
      </c>
      <c r="F13" s="127">
        <v>29033677.77</v>
      </c>
      <c r="G13" s="128">
        <f t="shared" si="3"/>
        <v>156210116.13999999</v>
      </c>
    </row>
    <row r="14" spans="1:7" x14ac:dyDescent="0.25">
      <c r="A14" s="67" t="s">
        <v>309</v>
      </c>
      <c r="B14" s="127">
        <v>41936396</v>
      </c>
      <c r="C14" s="127">
        <v>1956412.58</v>
      </c>
      <c r="D14" s="128">
        <f t="shared" si="2"/>
        <v>43892808.579999998</v>
      </c>
      <c r="E14" s="127">
        <v>10127275.84</v>
      </c>
      <c r="F14" s="127">
        <v>10127275.84</v>
      </c>
      <c r="G14" s="128">
        <f t="shared" si="3"/>
        <v>33765532.739999995</v>
      </c>
    </row>
    <row r="15" spans="1:7" x14ac:dyDescent="0.25">
      <c r="A15" s="67" t="s">
        <v>310</v>
      </c>
      <c r="B15" s="127">
        <v>179889127</v>
      </c>
      <c r="C15" s="127">
        <v>5283535.49</v>
      </c>
      <c r="D15" s="128">
        <f t="shared" si="2"/>
        <v>185172662.49000001</v>
      </c>
      <c r="E15" s="127">
        <v>42188985.490000002</v>
      </c>
      <c r="F15" s="127">
        <v>42188985.490000002</v>
      </c>
      <c r="G15" s="128">
        <f t="shared" si="3"/>
        <v>142983677</v>
      </c>
    </row>
    <row r="16" spans="1:7" x14ac:dyDescent="0.25">
      <c r="A16" s="67" t="s">
        <v>311</v>
      </c>
      <c r="B16" s="127">
        <v>15836043</v>
      </c>
      <c r="C16" s="127">
        <v>-13254198.52</v>
      </c>
      <c r="D16" s="128">
        <f t="shared" si="2"/>
        <v>2581844.4800000004</v>
      </c>
      <c r="E16" s="127">
        <v>0</v>
      </c>
      <c r="F16" s="127">
        <v>0</v>
      </c>
      <c r="G16" s="128">
        <f t="shared" si="3"/>
        <v>2581844.4800000004</v>
      </c>
    </row>
    <row r="17" spans="1:7" x14ac:dyDescent="0.25">
      <c r="A17" s="67" t="s">
        <v>312</v>
      </c>
      <c r="B17" s="127">
        <v>73269</v>
      </c>
      <c r="C17" s="127">
        <v>88145.4</v>
      </c>
      <c r="D17" s="128">
        <f t="shared" si="2"/>
        <v>161414.39999999999</v>
      </c>
      <c r="E17" s="127">
        <v>0</v>
      </c>
      <c r="F17" s="127">
        <v>0</v>
      </c>
      <c r="G17" s="128">
        <f t="shared" si="3"/>
        <v>161414.39999999999</v>
      </c>
    </row>
    <row r="18" spans="1:7" x14ac:dyDescent="0.25">
      <c r="A18" s="66" t="s">
        <v>313</v>
      </c>
      <c r="B18" s="128">
        <f>SUM(B19:B27)</f>
        <v>23128533</v>
      </c>
      <c r="C18" s="128">
        <f t="shared" ref="C18:G18" si="4">SUM(C19:C27)</f>
        <v>1209799.3999999999</v>
      </c>
      <c r="D18" s="128">
        <f t="shared" si="4"/>
        <v>24338332.399999999</v>
      </c>
      <c r="E18" s="128">
        <f t="shared" si="4"/>
        <v>5234410.3400000008</v>
      </c>
      <c r="F18" s="128">
        <f t="shared" si="4"/>
        <v>5115846.1800000006</v>
      </c>
      <c r="G18" s="128">
        <f t="shared" si="4"/>
        <v>19103922.060000002</v>
      </c>
    </row>
    <row r="19" spans="1:7" x14ac:dyDescent="0.25">
      <c r="A19" s="67" t="s">
        <v>314</v>
      </c>
      <c r="B19" s="127">
        <v>3957714</v>
      </c>
      <c r="C19" s="127">
        <v>-75545.77</v>
      </c>
      <c r="D19" s="128">
        <f t="shared" ref="D19:D27" si="5">B19+C19</f>
        <v>3882168.23</v>
      </c>
      <c r="E19" s="127">
        <v>702752.64</v>
      </c>
      <c r="F19" s="127">
        <v>668651.89</v>
      </c>
      <c r="G19" s="128">
        <f t="shared" ref="G19:G27" si="6">D19-E19</f>
        <v>3179415.59</v>
      </c>
    </row>
    <row r="20" spans="1:7" x14ac:dyDescent="0.25">
      <c r="A20" s="67" t="s">
        <v>315</v>
      </c>
      <c r="B20" s="127">
        <v>10228382</v>
      </c>
      <c r="C20" s="127">
        <v>538844.5</v>
      </c>
      <c r="D20" s="128">
        <f t="shared" si="5"/>
        <v>10767226.5</v>
      </c>
      <c r="E20" s="127">
        <v>2429013.41</v>
      </c>
      <c r="F20" s="127">
        <v>2371275.4900000002</v>
      </c>
      <c r="G20" s="128">
        <f t="shared" si="6"/>
        <v>8338213.0899999999</v>
      </c>
    </row>
    <row r="21" spans="1:7" x14ac:dyDescent="0.25">
      <c r="A21" s="67" t="s">
        <v>316</v>
      </c>
      <c r="B21" s="128">
        <v>0</v>
      </c>
      <c r="C21" s="128">
        <v>0</v>
      </c>
      <c r="D21" s="128">
        <f t="shared" si="5"/>
        <v>0</v>
      </c>
      <c r="E21" s="128">
        <v>0</v>
      </c>
      <c r="F21" s="128">
        <v>0</v>
      </c>
      <c r="G21" s="128">
        <f t="shared" si="6"/>
        <v>0</v>
      </c>
    </row>
    <row r="22" spans="1:7" x14ac:dyDescent="0.25">
      <c r="A22" s="67" t="s">
        <v>317</v>
      </c>
      <c r="B22" s="127">
        <v>896273</v>
      </c>
      <c r="C22" s="127">
        <v>-23206.73</v>
      </c>
      <c r="D22" s="128">
        <f t="shared" si="5"/>
        <v>873066.27</v>
      </c>
      <c r="E22" s="127">
        <v>169280.18</v>
      </c>
      <c r="F22" s="127">
        <v>148938.18</v>
      </c>
      <c r="G22" s="128">
        <f t="shared" si="6"/>
        <v>703786.09000000008</v>
      </c>
    </row>
    <row r="23" spans="1:7" x14ac:dyDescent="0.25">
      <c r="A23" s="67" t="s">
        <v>318</v>
      </c>
      <c r="B23" s="127">
        <v>293690</v>
      </c>
      <c r="C23" s="127">
        <v>-6250</v>
      </c>
      <c r="D23" s="128">
        <f t="shared" si="5"/>
        <v>287440</v>
      </c>
      <c r="E23" s="127">
        <v>74488.350000000006</v>
      </c>
      <c r="F23" s="127">
        <v>72605.350000000006</v>
      </c>
      <c r="G23" s="128">
        <f t="shared" si="6"/>
        <v>212951.65</v>
      </c>
    </row>
    <row r="24" spans="1:7" x14ac:dyDescent="0.25">
      <c r="A24" s="67" t="s">
        <v>319</v>
      </c>
      <c r="B24" s="127">
        <v>3957600</v>
      </c>
      <c r="C24" s="127">
        <v>64205.23</v>
      </c>
      <c r="D24" s="128">
        <f t="shared" si="5"/>
        <v>4021805.23</v>
      </c>
      <c r="E24" s="127">
        <v>747133.97</v>
      </c>
      <c r="F24" s="127">
        <v>747133.97</v>
      </c>
      <c r="G24" s="128">
        <f t="shared" si="6"/>
        <v>3274671.26</v>
      </c>
    </row>
    <row r="25" spans="1:7" x14ac:dyDescent="0.25">
      <c r="A25" s="67" t="s">
        <v>320</v>
      </c>
      <c r="B25" s="127">
        <v>1691503</v>
      </c>
      <c r="C25" s="127">
        <v>29002.49</v>
      </c>
      <c r="D25" s="128">
        <f t="shared" si="5"/>
        <v>1720505.49</v>
      </c>
      <c r="E25" s="127">
        <v>34967.39</v>
      </c>
      <c r="F25" s="127">
        <v>34967.39</v>
      </c>
      <c r="G25" s="128">
        <f t="shared" si="6"/>
        <v>1685538.1</v>
      </c>
    </row>
    <row r="26" spans="1:7" x14ac:dyDescent="0.25">
      <c r="A26" s="67" t="s">
        <v>321</v>
      </c>
      <c r="B26" s="128">
        <v>0</v>
      </c>
      <c r="C26" s="128">
        <v>0</v>
      </c>
      <c r="D26" s="128">
        <f t="shared" si="5"/>
        <v>0</v>
      </c>
      <c r="E26" s="128">
        <v>0</v>
      </c>
      <c r="F26" s="128">
        <v>0</v>
      </c>
      <c r="G26" s="128">
        <f t="shared" si="6"/>
        <v>0</v>
      </c>
    </row>
    <row r="27" spans="1:7" x14ac:dyDescent="0.25">
      <c r="A27" s="67" t="s">
        <v>322</v>
      </c>
      <c r="B27" s="127">
        <v>2103371</v>
      </c>
      <c r="C27" s="127">
        <v>682749.68</v>
      </c>
      <c r="D27" s="128">
        <f t="shared" si="5"/>
        <v>2786120.68</v>
      </c>
      <c r="E27" s="127">
        <v>1076774.3999999999</v>
      </c>
      <c r="F27" s="127">
        <v>1072273.9099999999</v>
      </c>
      <c r="G27" s="128">
        <f t="shared" si="6"/>
        <v>1709346.2800000003</v>
      </c>
    </row>
    <row r="28" spans="1:7" x14ac:dyDescent="0.25">
      <c r="A28" s="66" t="s">
        <v>323</v>
      </c>
      <c r="B28" s="128">
        <f>SUM(B29:B37)</f>
        <v>175514655</v>
      </c>
      <c r="C28" s="128">
        <f t="shared" ref="C28:G28" si="7">SUM(C29:C37)</f>
        <v>15503629.100000001</v>
      </c>
      <c r="D28" s="128">
        <f t="shared" si="7"/>
        <v>191018284.09999999</v>
      </c>
      <c r="E28" s="128">
        <f t="shared" si="7"/>
        <v>20751650.649999999</v>
      </c>
      <c r="F28" s="128">
        <f t="shared" si="7"/>
        <v>20749180.66</v>
      </c>
      <c r="G28" s="128">
        <f t="shared" si="7"/>
        <v>170266633.45000005</v>
      </c>
    </row>
    <row r="29" spans="1:7" x14ac:dyDescent="0.25">
      <c r="A29" s="67" t="s">
        <v>324</v>
      </c>
      <c r="B29" s="127">
        <v>9263118</v>
      </c>
      <c r="C29" s="127">
        <v>-15317.32</v>
      </c>
      <c r="D29" s="128">
        <f t="shared" ref="D29:D82" si="8">B29+C29</f>
        <v>9247800.6799999997</v>
      </c>
      <c r="E29" s="127">
        <v>1615560.22</v>
      </c>
      <c r="F29" s="127">
        <v>1615560.22</v>
      </c>
      <c r="G29" s="128">
        <f t="shared" ref="G29:G37" si="9">D29-E29</f>
        <v>7632240.46</v>
      </c>
    </row>
    <row r="30" spans="1:7" x14ac:dyDescent="0.25">
      <c r="A30" s="67" t="s">
        <v>325</v>
      </c>
      <c r="B30" s="127">
        <v>11007072</v>
      </c>
      <c r="C30" s="127">
        <v>120362.88</v>
      </c>
      <c r="D30" s="128">
        <f t="shared" si="8"/>
        <v>11127434.880000001</v>
      </c>
      <c r="E30" s="127">
        <v>1033255.07</v>
      </c>
      <c r="F30" s="127">
        <v>1033255.07</v>
      </c>
      <c r="G30" s="128">
        <f t="shared" si="9"/>
        <v>10094179.810000001</v>
      </c>
    </row>
    <row r="31" spans="1:7" x14ac:dyDescent="0.25">
      <c r="A31" s="67" t="s">
        <v>326</v>
      </c>
      <c r="B31" s="127">
        <v>25257277</v>
      </c>
      <c r="C31" s="127">
        <v>5854384.1200000001</v>
      </c>
      <c r="D31" s="128">
        <f t="shared" si="8"/>
        <v>31111661.120000001</v>
      </c>
      <c r="E31" s="127">
        <v>3988426.63</v>
      </c>
      <c r="F31" s="127">
        <v>3988426.63</v>
      </c>
      <c r="G31" s="128">
        <f t="shared" si="9"/>
        <v>27123234.490000002</v>
      </c>
    </row>
    <row r="32" spans="1:7" x14ac:dyDescent="0.25">
      <c r="A32" s="67" t="s">
        <v>327</v>
      </c>
      <c r="B32" s="127">
        <v>3066388</v>
      </c>
      <c r="C32" s="127">
        <v>37563.230000000003</v>
      </c>
      <c r="D32" s="128">
        <f t="shared" si="8"/>
        <v>3103951.23</v>
      </c>
      <c r="E32" s="127">
        <v>841204.77</v>
      </c>
      <c r="F32" s="127">
        <v>841204.77</v>
      </c>
      <c r="G32" s="128">
        <f t="shared" si="9"/>
        <v>2262746.46</v>
      </c>
    </row>
    <row r="33" spans="1:7" ht="14.45" customHeight="1" x14ac:dyDescent="0.25">
      <c r="A33" s="67" t="s">
        <v>328</v>
      </c>
      <c r="B33" s="127">
        <v>20510797</v>
      </c>
      <c r="C33" s="127">
        <v>269578.62</v>
      </c>
      <c r="D33" s="128">
        <f t="shared" si="8"/>
        <v>20780375.620000001</v>
      </c>
      <c r="E33" s="127">
        <v>2215515.25</v>
      </c>
      <c r="F33" s="127">
        <v>2215515.25</v>
      </c>
      <c r="G33" s="128">
        <f t="shared" si="9"/>
        <v>18564860.370000001</v>
      </c>
    </row>
    <row r="34" spans="1:7" ht="14.45" customHeight="1" x14ac:dyDescent="0.25">
      <c r="A34" s="67" t="s">
        <v>329</v>
      </c>
      <c r="B34" s="127">
        <v>15662852</v>
      </c>
      <c r="C34" s="127">
        <v>243600</v>
      </c>
      <c r="D34" s="128">
        <f t="shared" si="8"/>
        <v>15906452</v>
      </c>
      <c r="E34" s="127">
        <v>394297.99</v>
      </c>
      <c r="F34" s="127">
        <v>394297.99</v>
      </c>
      <c r="G34" s="128">
        <f t="shared" si="9"/>
        <v>15512154.01</v>
      </c>
    </row>
    <row r="35" spans="1:7" ht="14.45" customHeight="1" x14ac:dyDescent="0.25">
      <c r="A35" s="67" t="s">
        <v>330</v>
      </c>
      <c r="B35" s="127">
        <v>3716763</v>
      </c>
      <c r="C35" s="127">
        <v>-46172.42</v>
      </c>
      <c r="D35" s="128">
        <f t="shared" si="8"/>
        <v>3670590.58</v>
      </c>
      <c r="E35" s="127">
        <v>510402.91</v>
      </c>
      <c r="F35" s="127">
        <v>509762.91</v>
      </c>
      <c r="G35" s="128">
        <f t="shared" si="9"/>
        <v>3160187.67</v>
      </c>
    </row>
    <row r="36" spans="1:7" ht="14.45" customHeight="1" x14ac:dyDescent="0.25">
      <c r="A36" s="67" t="s">
        <v>331</v>
      </c>
      <c r="B36" s="127">
        <v>65984606</v>
      </c>
      <c r="C36" s="127">
        <v>9680850.2599999998</v>
      </c>
      <c r="D36" s="128">
        <f t="shared" si="8"/>
        <v>75665456.260000005</v>
      </c>
      <c r="E36" s="127">
        <v>6580396.5</v>
      </c>
      <c r="F36" s="127">
        <v>6580396.5</v>
      </c>
      <c r="G36" s="128">
        <f t="shared" si="9"/>
        <v>69085059.760000005</v>
      </c>
    </row>
    <row r="37" spans="1:7" ht="14.45" customHeight="1" x14ac:dyDescent="0.25">
      <c r="A37" s="67" t="s">
        <v>332</v>
      </c>
      <c r="B37" s="127">
        <v>21045782</v>
      </c>
      <c r="C37" s="127">
        <v>-641220.27</v>
      </c>
      <c r="D37" s="128">
        <f t="shared" si="8"/>
        <v>20404561.73</v>
      </c>
      <c r="E37" s="127">
        <v>3572591.31</v>
      </c>
      <c r="F37" s="127">
        <v>3570761.32</v>
      </c>
      <c r="G37" s="128">
        <f t="shared" si="9"/>
        <v>16831970.420000002</v>
      </c>
    </row>
    <row r="38" spans="1:7" x14ac:dyDescent="0.25">
      <c r="A38" s="66" t="s">
        <v>333</v>
      </c>
      <c r="B38" s="128">
        <f>SUM(B39:B47)</f>
        <v>38766184</v>
      </c>
      <c r="C38" s="128">
        <f t="shared" ref="C38:G38" si="10">SUM(C39:C47)</f>
        <v>1035215.62</v>
      </c>
      <c r="D38" s="128">
        <f t="shared" si="10"/>
        <v>39801399.619999997</v>
      </c>
      <c r="E38" s="128">
        <f t="shared" si="10"/>
        <v>3589566.23</v>
      </c>
      <c r="F38" s="128">
        <f t="shared" si="10"/>
        <v>3589566.23</v>
      </c>
      <c r="G38" s="128">
        <f t="shared" si="10"/>
        <v>36211833.390000001</v>
      </c>
    </row>
    <row r="39" spans="1:7" x14ac:dyDescent="0.25">
      <c r="A39" s="67" t="s">
        <v>334</v>
      </c>
      <c r="B39" s="128">
        <v>0</v>
      </c>
      <c r="C39" s="128">
        <v>0</v>
      </c>
      <c r="D39" s="128">
        <f t="shared" si="8"/>
        <v>0</v>
      </c>
      <c r="E39" s="128">
        <v>0</v>
      </c>
      <c r="F39" s="128">
        <v>0</v>
      </c>
      <c r="G39" s="128">
        <f t="shared" ref="G39:G47" si="11">D39-E39</f>
        <v>0</v>
      </c>
    </row>
    <row r="40" spans="1:7" x14ac:dyDescent="0.25">
      <c r="A40" s="67" t="s">
        <v>335</v>
      </c>
      <c r="B40" s="128">
        <v>0</v>
      </c>
      <c r="C40" s="128">
        <v>0</v>
      </c>
      <c r="D40" s="128">
        <f t="shared" si="8"/>
        <v>0</v>
      </c>
      <c r="E40" s="128">
        <v>0</v>
      </c>
      <c r="F40" s="128">
        <v>0</v>
      </c>
      <c r="G40" s="128">
        <f t="shared" si="11"/>
        <v>0</v>
      </c>
    </row>
    <row r="41" spans="1:7" x14ac:dyDescent="0.25">
      <c r="A41" s="67" t="s">
        <v>336</v>
      </c>
      <c r="B41" s="128">
        <v>0</v>
      </c>
      <c r="C41" s="128">
        <v>0</v>
      </c>
      <c r="D41" s="128">
        <f t="shared" si="8"/>
        <v>0</v>
      </c>
      <c r="E41" s="128">
        <v>0</v>
      </c>
      <c r="F41" s="128">
        <v>0</v>
      </c>
      <c r="G41" s="128">
        <f t="shared" si="11"/>
        <v>0</v>
      </c>
    </row>
    <row r="42" spans="1:7" x14ac:dyDescent="0.25">
      <c r="A42" s="67" t="s">
        <v>337</v>
      </c>
      <c r="B42" s="127">
        <v>38766184</v>
      </c>
      <c r="C42" s="127">
        <v>1035215.62</v>
      </c>
      <c r="D42" s="128">
        <f t="shared" si="8"/>
        <v>39801399.619999997</v>
      </c>
      <c r="E42" s="127">
        <v>3589566.23</v>
      </c>
      <c r="F42" s="127">
        <v>3589566.23</v>
      </c>
      <c r="G42" s="128">
        <f t="shared" si="11"/>
        <v>36211833.390000001</v>
      </c>
    </row>
    <row r="43" spans="1:7" x14ac:dyDescent="0.25">
      <c r="A43" s="67" t="s">
        <v>338</v>
      </c>
      <c r="B43" s="127">
        <v>0</v>
      </c>
      <c r="C43" s="127">
        <v>0</v>
      </c>
      <c r="D43" s="128">
        <f t="shared" si="8"/>
        <v>0</v>
      </c>
      <c r="E43" s="127">
        <v>0</v>
      </c>
      <c r="F43" s="127">
        <v>0</v>
      </c>
      <c r="G43" s="128">
        <f t="shared" si="11"/>
        <v>0</v>
      </c>
    </row>
    <row r="44" spans="1:7" x14ac:dyDescent="0.25">
      <c r="A44" s="67" t="s">
        <v>339</v>
      </c>
      <c r="B44" s="128">
        <v>0</v>
      </c>
      <c r="C44" s="128">
        <v>0</v>
      </c>
      <c r="D44" s="128">
        <f t="shared" si="8"/>
        <v>0</v>
      </c>
      <c r="E44" s="128">
        <v>0</v>
      </c>
      <c r="F44" s="128">
        <v>0</v>
      </c>
      <c r="G44" s="128">
        <f t="shared" si="11"/>
        <v>0</v>
      </c>
    </row>
    <row r="45" spans="1:7" x14ac:dyDescent="0.25">
      <c r="A45" s="67" t="s">
        <v>340</v>
      </c>
      <c r="B45" s="128">
        <v>0</v>
      </c>
      <c r="C45" s="128">
        <v>0</v>
      </c>
      <c r="D45" s="128">
        <f t="shared" si="8"/>
        <v>0</v>
      </c>
      <c r="E45" s="128">
        <v>0</v>
      </c>
      <c r="F45" s="128">
        <v>0</v>
      </c>
      <c r="G45" s="128">
        <f t="shared" si="11"/>
        <v>0</v>
      </c>
    </row>
    <row r="46" spans="1:7" x14ac:dyDescent="0.25">
      <c r="A46" s="67" t="s">
        <v>341</v>
      </c>
      <c r="B46" s="128">
        <v>0</v>
      </c>
      <c r="C46" s="128">
        <v>0</v>
      </c>
      <c r="D46" s="128">
        <f t="shared" si="8"/>
        <v>0</v>
      </c>
      <c r="E46" s="128">
        <v>0</v>
      </c>
      <c r="F46" s="128">
        <v>0</v>
      </c>
      <c r="G46" s="128">
        <f t="shared" si="11"/>
        <v>0</v>
      </c>
    </row>
    <row r="47" spans="1:7" x14ac:dyDescent="0.25">
      <c r="A47" s="67" t="s">
        <v>342</v>
      </c>
      <c r="B47" s="128">
        <v>0</v>
      </c>
      <c r="C47" s="128">
        <v>0</v>
      </c>
      <c r="D47" s="128">
        <f t="shared" si="8"/>
        <v>0</v>
      </c>
      <c r="E47" s="128">
        <v>0</v>
      </c>
      <c r="F47" s="128">
        <v>0</v>
      </c>
      <c r="G47" s="128">
        <f t="shared" si="11"/>
        <v>0</v>
      </c>
    </row>
    <row r="48" spans="1:7" x14ac:dyDescent="0.25">
      <c r="A48" s="66" t="s">
        <v>343</v>
      </c>
      <c r="B48" s="128">
        <f>SUM(B49:B57)</f>
        <v>36952000.759999998</v>
      </c>
      <c r="C48" s="128">
        <f t="shared" ref="C48:G48" si="12">SUM(C49:C57)</f>
        <v>-391811.98</v>
      </c>
      <c r="D48" s="128">
        <f t="shared" si="12"/>
        <v>36560188.779999994</v>
      </c>
      <c r="E48" s="128">
        <f t="shared" si="12"/>
        <v>2828444.12</v>
      </c>
      <c r="F48" s="128">
        <f t="shared" si="12"/>
        <v>2828444.12</v>
      </c>
      <c r="G48" s="128">
        <f t="shared" si="12"/>
        <v>33731744.659999996</v>
      </c>
    </row>
    <row r="49" spans="1:7" x14ac:dyDescent="0.25">
      <c r="A49" s="67" t="s">
        <v>344</v>
      </c>
      <c r="B49" s="127">
        <v>34981664.759999998</v>
      </c>
      <c r="C49" s="127">
        <v>-2584615.42</v>
      </c>
      <c r="D49" s="128">
        <f t="shared" si="8"/>
        <v>32397049.339999996</v>
      </c>
      <c r="E49" s="127">
        <v>475663.78</v>
      </c>
      <c r="F49" s="127">
        <v>475663.78</v>
      </c>
      <c r="G49" s="128">
        <f t="shared" ref="G49:G57" si="13">D49-E49</f>
        <v>31921385.559999995</v>
      </c>
    </row>
    <row r="50" spans="1:7" x14ac:dyDescent="0.25">
      <c r="A50" s="67" t="s">
        <v>345</v>
      </c>
      <c r="B50" s="127">
        <v>158373</v>
      </c>
      <c r="C50" s="127">
        <v>264332.65000000002</v>
      </c>
      <c r="D50" s="128">
        <f t="shared" si="8"/>
        <v>422705.65</v>
      </c>
      <c r="E50" s="127">
        <v>264276.65000000002</v>
      </c>
      <c r="F50" s="127">
        <v>264276.65000000002</v>
      </c>
      <c r="G50" s="128">
        <f t="shared" si="13"/>
        <v>158429</v>
      </c>
    </row>
    <row r="51" spans="1:7" x14ac:dyDescent="0.25">
      <c r="A51" s="67" t="s">
        <v>346</v>
      </c>
      <c r="B51" s="128">
        <v>0</v>
      </c>
      <c r="C51" s="128">
        <v>0</v>
      </c>
      <c r="D51" s="128">
        <f t="shared" si="8"/>
        <v>0</v>
      </c>
      <c r="E51" s="128">
        <v>0</v>
      </c>
      <c r="F51" s="128">
        <v>0</v>
      </c>
      <c r="G51" s="128">
        <f t="shared" si="13"/>
        <v>0</v>
      </c>
    </row>
    <row r="52" spans="1:7" x14ac:dyDescent="0.25">
      <c r="A52" s="67" t="s">
        <v>347</v>
      </c>
      <c r="B52" s="127">
        <v>397763</v>
      </c>
      <c r="C52" s="127">
        <v>1367100</v>
      </c>
      <c r="D52" s="128">
        <f t="shared" si="8"/>
        <v>1764863</v>
      </c>
      <c r="E52" s="127">
        <v>1367100</v>
      </c>
      <c r="F52" s="127">
        <v>1367100</v>
      </c>
      <c r="G52" s="128">
        <f t="shared" si="13"/>
        <v>397763</v>
      </c>
    </row>
    <row r="53" spans="1:7" x14ac:dyDescent="0.25">
      <c r="A53" s="67" t="s">
        <v>348</v>
      </c>
      <c r="B53" s="128">
        <v>0</v>
      </c>
      <c r="C53" s="128">
        <v>0</v>
      </c>
      <c r="D53" s="128">
        <f t="shared" si="8"/>
        <v>0</v>
      </c>
      <c r="E53" s="128">
        <v>0</v>
      </c>
      <c r="F53" s="128">
        <v>0</v>
      </c>
      <c r="G53" s="128">
        <f t="shared" si="13"/>
        <v>0</v>
      </c>
    </row>
    <row r="54" spans="1:7" x14ac:dyDescent="0.25">
      <c r="A54" s="67" t="s">
        <v>349</v>
      </c>
      <c r="B54" s="127">
        <v>889200</v>
      </c>
      <c r="C54" s="127">
        <v>-701.35</v>
      </c>
      <c r="D54" s="128">
        <f t="shared" si="8"/>
        <v>888498.65</v>
      </c>
      <c r="E54" s="127">
        <v>143498.65</v>
      </c>
      <c r="F54" s="127">
        <v>143498.65</v>
      </c>
      <c r="G54" s="128">
        <f t="shared" si="13"/>
        <v>745000</v>
      </c>
    </row>
    <row r="55" spans="1:7" x14ac:dyDescent="0.25">
      <c r="A55" s="67" t="s">
        <v>350</v>
      </c>
      <c r="B55" s="128">
        <v>0</v>
      </c>
      <c r="C55" s="128">
        <v>0</v>
      </c>
      <c r="D55" s="128">
        <f t="shared" si="8"/>
        <v>0</v>
      </c>
      <c r="E55" s="128">
        <v>0</v>
      </c>
      <c r="F55" s="128">
        <v>0</v>
      </c>
      <c r="G55" s="128">
        <f t="shared" si="13"/>
        <v>0</v>
      </c>
    </row>
    <row r="56" spans="1:7" x14ac:dyDescent="0.25">
      <c r="A56" s="67" t="s">
        <v>351</v>
      </c>
      <c r="B56" s="128">
        <v>0</v>
      </c>
      <c r="C56" s="128">
        <v>0</v>
      </c>
      <c r="D56" s="128">
        <f t="shared" si="8"/>
        <v>0</v>
      </c>
      <c r="E56" s="128">
        <v>0</v>
      </c>
      <c r="F56" s="128">
        <v>0</v>
      </c>
      <c r="G56" s="128">
        <f t="shared" si="13"/>
        <v>0</v>
      </c>
    </row>
    <row r="57" spans="1:7" x14ac:dyDescent="0.25">
      <c r="A57" s="67" t="s">
        <v>352</v>
      </c>
      <c r="B57" s="127">
        <v>525000</v>
      </c>
      <c r="C57" s="127">
        <v>562072.14</v>
      </c>
      <c r="D57" s="128">
        <f t="shared" si="8"/>
        <v>1087072.1400000001</v>
      </c>
      <c r="E57" s="127">
        <v>577905.04</v>
      </c>
      <c r="F57" s="127">
        <v>577905.04</v>
      </c>
      <c r="G57" s="128">
        <f t="shared" si="13"/>
        <v>509167.10000000009</v>
      </c>
    </row>
    <row r="58" spans="1:7" x14ac:dyDescent="0.25">
      <c r="A58" s="66" t="s">
        <v>353</v>
      </c>
      <c r="B58" s="128">
        <f>SUM(B59:B61)</f>
        <v>0</v>
      </c>
      <c r="C58" s="128">
        <f t="shared" ref="C58:G58" si="14">SUM(C59:C61)</f>
        <v>6127903.6600000001</v>
      </c>
      <c r="D58" s="128">
        <f t="shared" si="14"/>
        <v>6127903.6600000001</v>
      </c>
      <c r="E58" s="128">
        <f>SUM(E59:E61)</f>
        <v>2649018.34</v>
      </c>
      <c r="F58" s="128">
        <f>SUM(F59:F61)</f>
        <v>2649018.34</v>
      </c>
      <c r="G58" s="128">
        <f t="shared" si="14"/>
        <v>3478885.3200000003</v>
      </c>
    </row>
    <row r="59" spans="1:7" x14ac:dyDescent="0.25">
      <c r="A59" s="67" t="s">
        <v>354</v>
      </c>
      <c r="B59" s="128">
        <v>0</v>
      </c>
      <c r="C59" s="128">
        <v>0</v>
      </c>
      <c r="D59" s="128">
        <f t="shared" si="8"/>
        <v>0</v>
      </c>
      <c r="E59" s="128">
        <v>0</v>
      </c>
      <c r="F59" s="128">
        <v>0</v>
      </c>
      <c r="G59" s="128">
        <f t="shared" ref="G59:G61" si="15">D59-E59</f>
        <v>0</v>
      </c>
    </row>
    <row r="60" spans="1:7" x14ac:dyDescent="0.25">
      <c r="A60" s="67" t="s">
        <v>355</v>
      </c>
      <c r="B60" s="127">
        <v>0</v>
      </c>
      <c r="C60" s="127">
        <v>6127903.6600000001</v>
      </c>
      <c r="D60" s="128">
        <f t="shared" si="8"/>
        <v>6127903.6600000001</v>
      </c>
      <c r="E60" s="128">
        <v>2649018.34</v>
      </c>
      <c r="F60" s="128">
        <v>2649018.34</v>
      </c>
      <c r="G60" s="128">
        <f t="shared" si="15"/>
        <v>3478885.3200000003</v>
      </c>
    </row>
    <row r="61" spans="1:7" x14ac:dyDescent="0.25">
      <c r="A61" s="67" t="s">
        <v>356</v>
      </c>
      <c r="B61" s="128">
        <v>0</v>
      </c>
      <c r="C61" s="128">
        <v>0</v>
      </c>
      <c r="D61" s="128">
        <f t="shared" si="8"/>
        <v>0</v>
      </c>
      <c r="E61" s="128">
        <v>0</v>
      </c>
      <c r="F61" s="128">
        <v>0</v>
      </c>
      <c r="G61" s="128">
        <f t="shared" si="15"/>
        <v>0</v>
      </c>
    </row>
    <row r="62" spans="1:7" x14ac:dyDescent="0.25">
      <c r="A62" s="66" t="s">
        <v>357</v>
      </c>
      <c r="B62" s="128">
        <f>SUM(B63:B67,B69:B70)</f>
        <v>13298480</v>
      </c>
      <c r="C62" s="128">
        <f t="shared" ref="C62:G62" si="16">SUM(C63:C67,C69:C70)</f>
        <v>549631.17000000004</v>
      </c>
      <c r="D62" s="128">
        <f t="shared" si="16"/>
        <v>13848111.17</v>
      </c>
      <c r="E62" s="128">
        <f t="shared" si="16"/>
        <v>0</v>
      </c>
      <c r="F62" s="128">
        <f t="shared" si="16"/>
        <v>0</v>
      </c>
      <c r="G62" s="128">
        <f t="shared" si="16"/>
        <v>13848111.17</v>
      </c>
    </row>
    <row r="63" spans="1:7" x14ac:dyDescent="0.25">
      <c r="A63" s="67" t="s">
        <v>358</v>
      </c>
      <c r="B63" s="128">
        <v>0</v>
      </c>
      <c r="C63" s="128">
        <v>0</v>
      </c>
      <c r="D63" s="128">
        <f t="shared" si="8"/>
        <v>0</v>
      </c>
      <c r="E63" s="128">
        <v>0</v>
      </c>
      <c r="F63" s="128">
        <v>0</v>
      </c>
      <c r="G63" s="128">
        <f t="shared" ref="G63:G70" si="17">D63-E63</f>
        <v>0</v>
      </c>
    </row>
    <row r="64" spans="1:7" x14ac:dyDescent="0.25">
      <c r="A64" s="67" t="s">
        <v>359</v>
      </c>
      <c r="B64" s="128">
        <v>0</v>
      </c>
      <c r="C64" s="128">
        <v>0</v>
      </c>
      <c r="D64" s="128">
        <f t="shared" si="8"/>
        <v>0</v>
      </c>
      <c r="E64" s="128">
        <v>0</v>
      </c>
      <c r="F64" s="128">
        <v>0</v>
      </c>
      <c r="G64" s="128">
        <f t="shared" si="17"/>
        <v>0</v>
      </c>
    </row>
    <row r="65" spans="1:7" x14ac:dyDescent="0.25">
      <c r="A65" s="67" t="s">
        <v>360</v>
      </c>
      <c r="B65" s="128">
        <v>0</v>
      </c>
      <c r="C65" s="128">
        <v>0</v>
      </c>
      <c r="D65" s="128">
        <f t="shared" si="8"/>
        <v>0</v>
      </c>
      <c r="E65" s="128">
        <v>0</v>
      </c>
      <c r="F65" s="128">
        <v>0</v>
      </c>
      <c r="G65" s="128">
        <f t="shared" si="17"/>
        <v>0</v>
      </c>
    </row>
    <row r="66" spans="1:7" x14ac:dyDescent="0.25">
      <c r="A66" s="67" t="s">
        <v>361</v>
      </c>
      <c r="B66" s="128">
        <v>0</v>
      </c>
      <c r="C66" s="128">
        <v>0</v>
      </c>
      <c r="D66" s="128">
        <f t="shared" si="8"/>
        <v>0</v>
      </c>
      <c r="E66" s="128">
        <v>0</v>
      </c>
      <c r="F66" s="128">
        <v>0</v>
      </c>
      <c r="G66" s="128">
        <f t="shared" si="17"/>
        <v>0</v>
      </c>
    </row>
    <row r="67" spans="1:7" x14ac:dyDescent="0.25">
      <c r="A67" s="67" t="s">
        <v>362</v>
      </c>
      <c r="B67" s="128">
        <v>0</v>
      </c>
      <c r="C67" s="128">
        <v>0</v>
      </c>
      <c r="D67" s="128">
        <f t="shared" si="8"/>
        <v>0</v>
      </c>
      <c r="E67" s="128">
        <v>0</v>
      </c>
      <c r="F67" s="128">
        <v>0</v>
      </c>
      <c r="G67" s="128">
        <f t="shared" si="17"/>
        <v>0</v>
      </c>
    </row>
    <row r="68" spans="1:7" x14ac:dyDescent="0.25">
      <c r="A68" s="67" t="s">
        <v>363</v>
      </c>
      <c r="B68" s="128">
        <v>0</v>
      </c>
      <c r="C68" s="128">
        <v>0</v>
      </c>
      <c r="D68" s="128">
        <f t="shared" si="8"/>
        <v>0</v>
      </c>
      <c r="E68" s="128">
        <v>0</v>
      </c>
      <c r="F68" s="128">
        <v>0</v>
      </c>
      <c r="G68" s="128">
        <f t="shared" si="17"/>
        <v>0</v>
      </c>
    </row>
    <row r="69" spans="1:7" x14ac:dyDescent="0.25">
      <c r="A69" s="67" t="s">
        <v>364</v>
      </c>
      <c r="B69" s="128">
        <v>0</v>
      </c>
      <c r="C69" s="128">
        <v>0</v>
      </c>
      <c r="D69" s="128">
        <f t="shared" si="8"/>
        <v>0</v>
      </c>
      <c r="E69" s="128">
        <v>0</v>
      </c>
      <c r="F69" s="128">
        <v>0</v>
      </c>
      <c r="G69" s="128">
        <f t="shared" si="17"/>
        <v>0</v>
      </c>
    </row>
    <row r="70" spans="1:7" x14ac:dyDescent="0.25">
      <c r="A70" s="67" t="s">
        <v>365</v>
      </c>
      <c r="B70" s="127">
        <v>13298480</v>
      </c>
      <c r="C70" s="127">
        <v>549631.17000000004</v>
      </c>
      <c r="D70" s="128">
        <f t="shared" si="8"/>
        <v>13848111.17</v>
      </c>
      <c r="E70" s="127">
        <v>0</v>
      </c>
      <c r="F70" s="127">
        <v>0</v>
      </c>
      <c r="G70" s="128">
        <f t="shared" si="17"/>
        <v>13848111.17</v>
      </c>
    </row>
    <row r="71" spans="1:7" x14ac:dyDescent="0.25">
      <c r="A71" s="66" t="s">
        <v>366</v>
      </c>
      <c r="B71" s="128">
        <f>SUM(B72:B74)</f>
        <v>0</v>
      </c>
      <c r="C71" s="128">
        <f t="shared" ref="C71:G71" si="18">SUM(C72:C74)</f>
        <v>0</v>
      </c>
      <c r="D71" s="128">
        <f t="shared" si="18"/>
        <v>0</v>
      </c>
      <c r="E71" s="128">
        <f t="shared" si="18"/>
        <v>0</v>
      </c>
      <c r="F71" s="128">
        <f t="shared" si="18"/>
        <v>0</v>
      </c>
      <c r="G71" s="128">
        <f t="shared" si="18"/>
        <v>0</v>
      </c>
    </row>
    <row r="72" spans="1:7" x14ac:dyDescent="0.25">
      <c r="A72" s="67" t="s">
        <v>367</v>
      </c>
      <c r="B72" s="128">
        <v>0</v>
      </c>
      <c r="C72" s="128">
        <v>0</v>
      </c>
      <c r="D72" s="128">
        <f t="shared" si="8"/>
        <v>0</v>
      </c>
      <c r="E72" s="128">
        <v>0</v>
      </c>
      <c r="F72" s="128">
        <v>0</v>
      </c>
      <c r="G72" s="128">
        <f t="shared" ref="G72:G74" si="19">D72-E72</f>
        <v>0</v>
      </c>
    </row>
    <row r="73" spans="1:7" x14ac:dyDescent="0.25">
      <c r="A73" s="67" t="s">
        <v>368</v>
      </c>
      <c r="B73" s="128">
        <v>0</v>
      </c>
      <c r="C73" s="128">
        <v>0</v>
      </c>
      <c r="D73" s="128">
        <f t="shared" si="8"/>
        <v>0</v>
      </c>
      <c r="E73" s="128">
        <v>0</v>
      </c>
      <c r="F73" s="128">
        <v>0</v>
      </c>
      <c r="G73" s="128">
        <f t="shared" si="19"/>
        <v>0</v>
      </c>
    </row>
    <row r="74" spans="1:7" x14ac:dyDescent="0.25">
      <c r="A74" s="67" t="s">
        <v>369</v>
      </c>
      <c r="B74" s="128">
        <v>0</v>
      </c>
      <c r="C74" s="128">
        <v>0</v>
      </c>
      <c r="D74" s="128">
        <f t="shared" si="8"/>
        <v>0</v>
      </c>
      <c r="E74" s="128">
        <v>0</v>
      </c>
      <c r="F74" s="128">
        <v>0</v>
      </c>
      <c r="G74" s="128">
        <f t="shared" si="19"/>
        <v>0</v>
      </c>
    </row>
    <row r="75" spans="1:7" x14ac:dyDescent="0.25">
      <c r="A75" s="66" t="s">
        <v>370</v>
      </c>
      <c r="B75" s="128">
        <f>SUM(B76:B82)</f>
        <v>0</v>
      </c>
      <c r="C75" s="128">
        <f t="shared" ref="C75:G75" si="20">SUM(C76:C82)</f>
        <v>0</v>
      </c>
      <c r="D75" s="128">
        <f t="shared" si="20"/>
        <v>0</v>
      </c>
      <c r="E75" s="128">
        <f t="shared" si="20"/>
        <v>0</v>
      </c>
      <c r="F75" s="128">
        <f t="shared" si="20"/>
        <v>0</v>
      </c>
      <c r="G75" s="128">
        <f t="shared" si="20"/>
        <v>0</v>
      </c>
    </row>
    <row r="76" spans="1:7" x14ac:dyDescent="0.25">
      <c r="A76" s="67" t="s">
        <v>371</v>
      </c>
      <c r="B76" s="128">
        <v>0</v>
      </c>
      <c r="C76" s="128">
        <v>0</v>
      </c>
      <c r="D76" s="128">
        <f t="shared" si="8"/>
        <v>0</v>
      </c>
      <c r="E76" s="128">
        <v>0</v>
      </c>
      <c r="F76" s="128">
        <v>0</v>
      </c>
      <c r="G76" s="128">
        <f t="shared" ref="G76:G82" si="21">D76-E76</f>
        <v>0</v>
      </c>
    </row>
    <row r="77" spans="1:7" x14ac:dyDescent="0.25">
      <c r="A77" s="67" t="s">
        <v>372</v>
      </c>
      <c r="B77" s="128">
        <v>0</v>
      </c>
      <c r="C77" s="128">
        <v>0</v>
      </c>
      <c r="D77" s="128">
        <f t="shared" si="8"/>
        <v>0</v>
      </c>
      <c r="E77" s="128">
        <v>0</v>
      </c>
      <c r="F77" s="128">
        <v>0</v>
      </c>
      <c r="G77" s="128">
        <f t="shared" si="21"/>
        <v>0</v>
      </c>
    </row>
    <row r="78" spans="1:7" x14ac:dyDescent="0.25">
      <c r="A78" s="67" t="s">
        <v>373</v>
      </c>
      <c r="B78" s="128">
        <v>0</v>
      </c>
      <c r="C78" s="128">
        <v>0</v>
      </c>
      <c r="D78" s="128">
        <f t="shared" si="8"/>
        <v>0</v>
      </c>
      <c r="E78" s="128">
        <v>0</v>
      </c>
      <c r="F78" s="128">
        <v>0</v>
      </c>
      <c r="G78" s="128">
        <f t="shared" si="21"/>
        <v>0</v>
      </c>
    </row>
    <row r="79" spans="1:7" x14ac:dyDescent="0.25">
      <c r="A79" s="67" t="s">
        <v>374</v>
      </c>
      <c r="B79" s="128">
        <v>0</v>
      </c>
      <c r="C79" s="128">
        <v>0</v>
      </c>
      <c r="D79" s="128">
        <f t="shared" si="8"/>
        <v>0</v>
      </c>
      <c r="E79" s="128">
        <v>0</v>
      </c>
      <c r="F79" s="128">
        <v>0</v>
      </c>
      <c r="G79" s="128">
        <f t="shared" si="21"/>
        <v>0</v>
      </c>
    </row>
    <row r="80" spans="1:7" x14ac:dyDescent="0.25">
      <c r="A80" s="67" t="s">
        <v>375</v>
      </c>
      <c r="B80" s="128">
        <v>0</v>
      </c>
      <c r="C80" s="128">
        <v>0</v>
      </c>
      <c r="D80" s="128">
        <f t="shared" si="8"/>
        <v>0</v>
      </c>
      <c r="E80" s="128">
        <v>0</v>
      </c>
      <c r="F80" s="128">
        <v>0</v>
      </c>
      <c r="G80" s="128">
        <f t="shared" si="21"/>
        <v>0</v>
      </c>
    </row>
    <row r="81" spans="1:7" x14ac:dyDescent="0.25">
      <c r="A81" s="67" t="s">
        <v>376</v>
      </c>
      <c r="B81" s="128">
        <v>0</v>
      </c>
      <c r="C81" s="128">
        <v>0</v>
      </c>
      <c r="D81" s="128">
        <f t="shared" si="8"/>
        <v>0</v>
      </c>
      <c r="E81" s="128">
        <v>0</v>
      </c>
      <c r="F81" s="128">
        <v>0</v>
      </c>
      <c r="G81" s="128">
        <f t="shared" si="21"/>
        <v>0</v>
      </c>
    </row>
    <row r="82" spans="1:7" x14ac:dyDescent="0.25">
      <c r="A82" s="67" t="s">
        <v>377</v>
      </c>
      <c r="B82" s="128">
        <v>0</v>
      </c>
      <c r="C82" s="128">
        <v>0</v>
      </c>
      <c r="D82" s="128">
        <f t="shared" si="8"/>
        <v>0</v>
      </c>
      <c r="E82" s="128">
        <v>0</v>
      </c>
      <c r="F82" s="128">
        <v>0</v>
      </c>
      <c r="G82" s="128">
        <f t="shared" si="21"/>
        <v>0</v>
      </c>
    </row>
    <row r="83" spans="1:7" x14ac:dyDescent="0.25">
      <c r="A83" s="68"/>
      <c r="B83" s="57"/>
      <c r="C83" s="57"/>
      <c r="D83" s="57"/>
      <c r="E83" s="57"/>
      <c r="F83" s="57"/>
      <c r="G83" s="57"/>
    </row>
    <row r="84" spans="1:7" x14ac:dyDescent="0.25">
      <c r="A84" s="27" t="s">
        <v>378</v>
      </c>
      <c r="B84" s="65">
        <v>0</v>
      </c>
      <c r="C84" s="65">
        <v>0</v>
      </c>
      <c r="D84" s="65">
        <v>0</v>
      </c>
      <c r="E84" s="65">
        <v>0</v>
      </c>
      <c r="F84" s="65">
        <v>0</v>
      </c>
      <c r="G84" s="65">
        <v>0</v>
      </c>
    </row>
    <row r="85" spans="1:7" x14ac:dyDescent="0.25">
      <c r="A85" s="66" t="s">
        <v>305</v>
      </c>
      <c r="B85" s="65">
        <v>0</v>
      </c>
      <c r="C85" s="65">
        <v>0</v>
      </c>
      <c r="D85" s="65">
        <v>0</v>
      </c>
      <c r="E85" s="65">
        <v>0</v>
      </c>
      <c r="F85" s="65">
        <v>0</v>
      </c>
      <c r="G85" s="65">
        <v>0</v>
      </c>
    </row>
    <row r="86" spans="1:7" x14ac:dyDescent="0.25">
      <c r="A86" s="67" t="s">
        <v>306</v>
      </c>
      <c r="B86" s="57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</row>
    <row r="87" spans="1:7" x14ac:dyDescent="0.25">
      <c r="A87" s="67" t="s">
        <v>307</v>
      </c>
      <c r="B87" s="57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</row>
    <row r="88" spans="1:7" x14ac:dyDescent="0.25">
      <c r="A88" s="67" t="s">
        <v>308</v>
      </c>
      <c r="B88" s="57">
        <v>0</v>
      </c>
      <c r="C88" s="57">
        <v>0</v>
      </c>
      <c r="D88" s="57">
        <v>0</v>
      </c>
      <c r="E88" s="57">
        <v>0</v>
      </c>
      <c r="F88" s="57">
        <v>0</v>
      </c>
      <c r="G88" s="57">
        <v>0</v>
      </c>
    </row>
    <row r="89" spans="1:7" x14ac:dyDescent="0.25">
      <c r="A89" s="67" t="s">
        <v>309</v>
      </c>
      <c r="B89" s="57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</row>
    <row r="90" spans="1:7" x14ac:dyDescent="0.25">
      <c r="A90" s="67" t="s">
        <v>310</v>
      </c>
      <c r="B90" s="57">
        <v>0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</row>
    <row r="91" spans="1:7" x14ac:dyDescent="0.25">
      <c r="A91" s="67" t="s">
        <v>311</v>
      </c>
      <c r="B91" s="57">
        <v>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</row>
    <row r="92" spans="1:7" x14ac:dyDescent="0.25">
      <c r="A92" s="67" t="s">
        <v>312</v>
      </c>
      <c r="B92" s="57">
        <v>0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</row>
    <row r="93" spans="1:7" x14ac:dyDescent="0.25">
      <c r="A93" s="66" t="s">
        <v>313</v>
      </c>
      <c r="B93" s="65">
        <v>0</v>
      </c>
      <c r="C93" s="65">
        <v>0</v>
      </c>
      <c r="D93" s="65">
        <v>0</v>
      </c>
      <c r="E93" s="65">
        <v>0</v>
      </c>
      <c r="F93" s="65">
        <v>0</v>
      </c>
      <c r="G93" s="65">
        <v>0</v>
      </c>
    </row>
    <row r="94" spans="1:7" x14ac:dyDescent="0.25">
      <c r="A94" s="67" t="s">
        <v>314</v>
      </c>
      <c r="B94" s="57">
        <v>0</v>
      </c>
      <c r="C94" s="57">
        <v>0</v>
      </c>
      <c r="D94" s="57">
        <v>0</v>
      </c>
      <c r="E94" s="57">
        <v>0</v>
      </c>
      <c r="F94" s="57">
        <v>0</v>
      </c>
      <c r="G94" s="57">
        <v>0</v>
      </c>
    </row>
    <row r="95" spans="1:7" x14ac:dyDescent="0.25">
      <c r="A95" s="67" t="s">
        <v>315</v>
      </c>
      <c r="B95" s="57">
        <v>0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</row>
    <row r="96" spans="1:7" x14ac:dyDescent="0.25">
      <c r="A96" s="67" t="s">
        <v>316</v>
      </c>
      <c r="B96" s="57">
        <v>0</v>
      </c>
      <c r="C96" s="57">
        <v>0</v>
      </c>
      <c r="D96" s="57">
        <v>0</v>
      </c>
      <c r="E96" s="57">
        <v>0</v>
      </c>
      <c r="F96" s="57">
        <v>0</v>
      </c>
      <c r="G96" s="57">
        <v>0</v>
      </c>
    </row>
    <row r="97" spans="1:7" x14ac:dyDescent="0.25">
      <c r="A97" s="67" t="s">
        <v>317</v>
      </c>
      <c r="B97" s="57">
        <v>0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</row>
    <row r="98" spans="1:7" x14ac:dyDescent="0.25">
      <c r="A98" s="69" t="s">
        <v>318</v>
      </c>
      <c r="B98" s="57">
        <v>0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</row>
    <row r="99" spans="1:7" x14ac:dyDescent="0.25">
      <c r="A99" s="67" t="s">
        <v>319</v>
      </c>
      <c r="B99" s="57">
        <v>0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</row>
    <row r="100" spans="1:7" x14ac:dyDescent="0.25">
      <c r="A100" s="67" t="s">
        <v>320</v>
      </c>
      <c r="B100" s="57">
        <v>0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</row>
    <row r="101" spans="1:7" x14ac:dyDescent="0.25">
      <c r="A101" s="67" t="s">
        <v>321</v>
      </c>
      <c r="B101" s="57">
        <v>0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</row>
    <row r="102" spans="1:7" x14ac:dyDescent="0.25">
      <c r="A102" s="67" t="s">
        <v>322</v>
      </c>
      <c r="B102" s="57">
        <v>0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</row>
    <row r="103" spans="1:7" x14ac:dyDescent="0.25">
      <c r="A103" s="66" t="s">
        <v>323</v>
      </c>
      <c r="B103" s="65">
        <v>0</v>
      </c>
      <c r="C103" s="65">
        <v>0</v>
      </c>
      <c r="D103" s="65">
        <v>0</v>
      </c>
      <c r="E103" s="65">
        <v>0</v>
      </c>
      <c r="F103" s="65">
        <v>0</v>
      </c>
      <c r="G103" s="65">
        <v>0</v>
      </c>
    </row>
    <row r="104" spans="1:7" x14ac:dyDescent="0.25">
      <c r="A104" s="67" t="s">
        <v>324</v>
      </c>
      <c r="B104" s="57">
        <v>0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</row>
    <row r="105" spans="1:7" x14ac:dyDescent="0.25">
      <c r="A105" s="67" t="s">
        <v>325</v>
      </c>
      <c r="B105" s="57">
        <v>0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</row>
    <row r="106" spans="1:7" x14ac:dyDescent="0.25">
      <c r="A106" s="67" t="s">
        <v>326</v>
      </c>
      <c r="B106" s="57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</row>
    <row r="107" spans="1:7" x14ac:dyDescent="0.25">
      <c r="A107" s="67" t="s">
        <v>327</v>
      </c>
      <c r="B107" s="57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</row>
    <row r="108" spans="1:7" x14ac:dyDescent="0.25">
      <c r="A108" s="67" t="s">
        <v>328</v>
      </c>
      <c r="B108" s="57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</row>
    <row r="109" spans="1:7" x14ac:dyDescent="0.25">
      <c r="A109" s="67" t="s">
        <v>329</v>
      </c>
      <c r="B109" s="57">
        <v>0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</row>
    <row r="110" spans="1:7" x14ac:dyDescent="0.25">
      <c r="A110" s="67" t="s">
        <v>330</v>
      </c>
      <c r="B110" s="57">
        <v>0</v>
      </c>
      <c r="C110" s="57">
        <v>0</v>
      </c>
      <c r="D110" s="57">
        <v>0</v>
      </c>
      <c r="E110" s="57">
        <v>0</v>
      </c>
      <c r="F110" s="57">
        <v>0</v>
      </c>
      <c r="G110" s="57">
        <v>0</v>
      </c>
    </row>
    <row r="111" spans="1:7" x14ac:dyDescent="0.25">
      <c r="A111" s="67" t="s">
        <v>331</v>
      </c>
      <c r="B111" s="57">
        <v>0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</row>
    <row r="112" spans="1:7" x14ac:dyDescent="0.25">
      <c r="A112" s="67" t="s">
        <v>332</v>
      </c>
      <c r="B112" s="57">
        <v>0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</row>
    <row r="113" spans="1:7" x14ac:dyDescent="0.25">
      <c r="A113" s="66" t="s">
        <v>333</v>
      </c>
      <c r="B113" s="65">
        <v>0</v>
      </c>
      <c r="C113" s="65">
        <v>0</v>
      </c>
      <c r="D113" s="65">
        <v>0</v>
      </c>
      <c r="E113" s="65">
        <v>0</v>
      </c>
      <c r="F113" s="65">
        <v>0</v>
      </c>
      <c r="G113" s="65">
        <v>0</v>
      </c>
    </row>
    <row r="114" spans="1:7" x14ac:dyDescent="0.25">
      <c r="A114" s="67" t="s">
        <v>334</v>
      </c>
      <c r="B114" s="57">
        <v>0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</row>
    <row r="115" spans="1:7" x14ac:dyDescent="0.25">
      <c r="A115" s="67" t="s">
        <v>335</v>
      </c>
      <c r="B115" s="57">
        <v>0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</row>
    <row r="116" spans="1:7" x14ac:dyDescent="0.25">
      <c r="A116" s="67" t="s">
        <v>336</v>
      </c>
      <c r="B116" s="57">
        <v>0</v>
      </c>
      <c r="C116" s="57">
        <v>0</v>
      </c>
      <c r="D116" s="57">
        <v>0</v>
      </c>
      <c r="E116" s="57">
        <v>0</v>
      </c>
      <c r="F116" s="57">
        <v>0</v>
      </c>
      <c r="G116" s="57">
        <v>0</v>
      </c>
    </row>
    <row r="117" spans="1:7" x14ac:dyDescent="0.25">
      <c r="A117" s="67" t="s">
        <v>337</v>
      </c>
      <c r="B117" s="57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</row>
    <row r="118" spans="1:7" x14ac:dyDescent="0.25">
      <c r="A118" s="67" t="s">
        <v>338</v>
      </c>
      <c r="B118" s="57">
        <v>0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</row>
    <row r="119" spans="1:7" x14ac:dyDescent="0.25">
      <c r="A119" s="67" t="s">
        <v>339</v>
      </c>
      <c r="B119" s="57">
        <v>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</row>
    <row r="120" spans="1:7" x14ac:dyDescent="0.25">
      <c r="A120" s="67" t="s">
        <v>340</v>
      </c>
      <c r="B120" s="57">
        <v>0</v>
      </c>
      <c r="C120" s="57">
        <v>0</v>
      </c>
      <c r="D120" s="57">
        <v>0</v>
      </c>
      <c r="E120" s="57">
        <v>0</v>
      </c>
      <c r="F120" s="57">
        <v>0</v>
      </c>
      <c r="G120" s="57">
        <v>0</v>
      </c>
    </row>
    <row r="121" spans="1:7" x14ac:dyDescent="0.25">
      <c r="A121" s="67" t="s">
        <v>341</v>
      </c>
      <c r="B121" s="57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</row>
    <row r="122" spans="1:7" x14ac:dyDescent="0.25">
      <c r="A122" s="67" t="s">
        <v>342</v>
      </c>
      <c r="B122" s="57">
        <v>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</row>
    <row r="123" spans="1:7" x14ac:dyDescent="0.25">
      <c r="A123" s="66" t="s">
        <v>343</v>
      </c>
      <c r="B123" s="65">
        <v>0</v>
      </c>
      <c r="C123" s="65">
        <v>0</v>
      </c>
      <c r="D123" s="65">
        <v>0</v>
      </c>
      <c r="E123" s="65">
        <v>0</v>
      </c>
      <c r="F123" s="65">
        <v>0</v>
      </c>
      <c r="G123" s="65">
        <v>0</v>
      </c>
    </row>
    <row r="124" spans="1:7" x14ac:dyDescent="0.25">
      <c r="A124" s="67" t="s">
        <v>344</v>
      </c>
      <c r="B124" s="57">
        <v>0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</row>
    <row r="125" spans="1:7" x14ac:dyDescent="0.25">
      <c r="A125" s="67" t="s">
        <v>345</v>
      </c>
      <c r="B125" s="57">
        <v>0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</row>
    <row r="126" spans="1:7" x14ac:dyDescent="0.25">
      <c r="A126" s="67" t="s">
        <v>346</v>
      </c>
      <c r="B126" s="57">
        <v>0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</row>
    <row r="127" spans="1:7" x14ac:dyDescent="0.25">
      <c r="A127" s="67" t="s">
        <v>347</v>
      </c>
      <c r="B127" s="57">
        <v>0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</row>
    <row r="128" spans="1:7" x14ac:dyDescent="0.25">
      <c r="A128" s="67" t="s">
        <v>348</v>
      </c>
      <c r="B128" s="57">
        <v>0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</row>
    <row r="129" spans="1:7" x14ac:dyDescent="0.25">
      <c r="A129" s="67" t="s">
        <v>349</v>
      </c>
      <c r="B129" s="57">
        <v>0</v>
      </c>
      <c r="C129" s="57">
        <v>0</v>
      </c>
      <c r="D129" s="57">
        <v>0</v>
      </c>
      <c r="E129" s="57">
        <v>0</v>
      </c>
      <c r="F129" s="57">
        <v>0</v>
      </c>
      <c r="G129" s="57">
        <v>0</v>
      </c>
    </row>
    <row r="130" spans="1:7" x14ac:dyDescent="0.25">
      <c r="A130" s="67" t="s">
        <v>350</v>
      </c>
      <c r="B130" s="57">
        <v>0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</row>
    <row r="131" spans="1:7" x14ac:dyDescent="0.25">
      <c r="A131" s="67" t="s">
        <v>351</v>
      </c>
      <c r="B131" s="57">
        <v>0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</row>
    <row r="132" spans="1:7" x14ac:dyDescent="0.25">
      <c r="A132" s="67" t="s">
        <v>352</v>
      </c>
      <c r="B132" s="57">
        <v>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</row>
    <row r="133" spans="1:7" x14ac:dyDescent="0.25">
      <c r="A133" s="66" t="s">
        <v>353</v>
      </c>
      <c r="B133" s="65">
        <v>0</v>
      </c>
      <c r="C133" s="65">
        <v>0</v>
      </c>
      <c r="D133" s="65">
        <v>0</v>
      </c>
      <c r="E133" s="65">
        <v>0</v>
      </c>
      <c r="F133" s="65">
        <v>0</v>
      </c>
      <c r="G133" s="65">
        <v>0</v>
      </c>
    </row>
    <row r="134" spans="1:7" x14ac:dyDescent="0.25">
      <c r="A134" s="67" t="s">
        <v>354</v>
      </c>
      <c r="B134" s="57">
        <v>0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</row>
    <row r="135" spans="1:7" x14ac:dyDescent="0.25">
      <c r="A135" s="67" t="s">
        <v>355</v>
      </c>
      <c r="B135" s="57">
        <v>0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</row>
    <row r="136" spans="1:7" x14ac:dyDescent="0.25">
      <c r="A136" s="67" t="s">
        <v>356</v>
      </c>
      <c r="B136" s="57">
        <v>0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</row>
    <row r="137" spans="1:7" x14ac:dyDescent="0.25">
      <c r="A137" s="66" t="s">
        <v>357</v>
      </c>
      <c r="B137" s="65">
        <v>0</v>
      </c>
      <c r="C137" s="65">
        <v>0</v>
      </c>
      <c r="D137" s="65">
        <v>0</v>
      </c>
      <c r="E137" s="65">
        <v>0</v>
      </c>
      <c r="F137" s="65">
        <v>0</v>
      </c>
      <c r="G137" s="65">
        <v>0</v>
      </c>
    </row>
    <row r="138" spans="1:7" x14ac:dyDescent="0.25">
      <c r="A138" s="67" t="s">
        <v>358</v>
      </c>
      <c r="B138" s="57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</row>
    <row r="139" spans="1:7" x14ac:dyDescent="0.25">
      <c r="A139" s="67" t="s">
        <v>359</v>
      </c>
      <c r="B139" s="57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</row>
    <row r="140" spans="1:7" x14ac:dyDescent="0.25">
      <c r="A140" s="67" t="s">
        <v>360</v>
      </c>
      <c r="B140" s="57">
        <v>0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</row>
    <row r="141" spans="1:7" x14ac:dyDescent="0.25">
      <c r="A141" s="67" t="s">
        <v>361</v>
      </c>
      <c r="B141" s="57">
        <v>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</row>
    <row r="142" spans="1:7" x14ac:dyDescent="0.25">
      <c r="A142" s="67" t="s">
        <v>362</v>
      </c>
      <c r="B142" s="57">
        <v>0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</row>
    <row r="143" spans="1:7" x14ac:dyDescent="0.25">
      <c r="A143" s="67" t="s">
        <v>363</v>
      </c>
      <c r="B143" s="57">
        <v>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</row>
    <row r="144" spans="1:7" x14ac:dyDescent="0.25">
      <c r="A144" s="67" t="s">
        <v>364</v>
      </c>
      <c r="B144" s="57">
        <v>0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</row>
    <row r="145" spans="1:7" x14ac:dyDescent="0.25">
      <c r="A145" s="67" t="s">
        <v>365</v>
      </c>
      <c r="B145" s="57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</row>
    <row r="146" spans="1:7" x14ac:dyDescent="0.25">
      <c r="A146" s="66" t="s">
        <v>366</v>
      </c>
      <c r="B146" s="65">
        <v>0</v>
      </c>
      <c r="C146" s="65">
        <v>0</v>
      </c>
      <c r="D146" s="65">
        <v>0</v>
      </c>
      <c r="E146" s="65">
        <v>0</v>
      </c>
      <c r="F146" s="65">
        <v>0</v>
      </c>
      <c r="G146" s="65">
        <v>0</v>
      </c>
    </row>
    <row r="147" spans="1:7" x14ac:dyDescent="0.25">
      <c r="A147" s="67" t="s">
        <v>367</v>
      </c>
      <c r="B147" s="57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</row>
    <row r="148" spans="1:7" x14ac:dyDescent="0.25">
      <c r="A148" s="67" t="s">
        <v>368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</row>
    <row r="149" spans="1:7" x14ac:dyDescent="0.25">
      <c r="A149" s="67" t="s">
        <v>369</v>
      </c>
      <c r="B149" s="57">
        <v>0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</row>
    <row r="150" spans="1:7" x14ac:dyDescent="0.25">
      <c r="A150" s="66" t="s">
        <v>370</v>
      </c>
      <c r="B150" s="65">
        <v>0</v>
      </c>
      <c r="C150" s="65">
        <v>0</v>
      </c>
      <c r="D150" s="65">
        <v>0</v>
      </c>
      <c r="E150" s="65">
        <v>0</v>
      </c>
      <c r="F150" s="65">
        <v>0</v>
      </c>
      <c r="G150" s="65">
        <v>0</v>
      </c>
    </row>
    <row r="151" spans="1:7" x14ac:dyDescent="0.25">
      <c r="A151" s="67" t="s">
        <v>371</v>
      </c>
      <c r="B151" s="57">
        <v>0</v>
      </c>
      <c r="C151" s="57">
        <v>0</v>
      </c>
      <c r="D151" s="57">
        <v>0</v>
      </c>
      <c r="E151" s="57">
        <v>0</v>
      </c>
      <c r="F151" s="57">
        <v>0</v>
      </c>
      <c r="G151" s="57">
        <v>0</v>
      </c>
    </row>
    <row r="152" spans="1:7" x14ac:dyDescent="0.25">
      <c r="A152" s="67" t="s">
        <v>372</v>
      </c>
      <c r="B152" s="57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</row>
    <row r="153" spans="1:7" x14ac:dyDescent="0.25">
      <c r="A153" s="67" t="s">
        <v>373</v>
      </c>
      <c r="B153" s="57">
        <v>0</v>
      </c>
      <c r="C153" s="57">
        <v>0</v>
      </c>
      <c r="D153" s="57">
        <v>0</v>
      </c>
      <c r="E153" s="57">
        <v>0</v>
      </c>
      <c r="F153" s="57">
        <v>0</v>
      </c>
      <c r="G153" s="57">
        <v>0</v>
      </c>
    </row>
    <row r="154" spans="1:7" x14ac:dyDescent="0.25">
      <c r="A154" s="69" t="s">
        <v>374</v>
      </c>
      <c r="B154" s="57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</row>
    <row r="155" spans="1:7" x14ac:dyDescent="0.25">
      <c r="A155" s="67" t="s">
        <v>375</v>
      </c>
      <c r="B155" s="57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</row>
    <row r="156" spans="1:7" x14ac:dyDescent="0.25">
      <c r="A156" s="67" t="s">
        <v>376</v>
      </c>
      <c r="B156" s="57">
        <v>0</v>
      </c>
      <c r="C156" s="57">
        <v>0</v>
      </c>
      <c r="D156" s="57">
        <v>0</v>
      </c>
      <c r="E156" s="57">
        <v>0</v>
      </c>
      <c r="F156" s="57">
        <v>0</v>
      </c>
      <c r="G156" s="57">
        <v>0</v>
      </c>
    </row>
    <row r="157" spans="1:7" x14ac:dyDescent="0.25">
      <c r="A157" s="67" t="s">
        <v>377</v>
      </c>
      <c r="B157" s="57">
        <v>0</v>
      </c>
      <c r="C157" s="57">
        <v>0</v>
      </c>
      <c r="D157" s="57">
        <v>0</v>
      </c>
      <c r="E157" s="57">
        <v>0</v>
      </c>
      <c r="F157" s="57">
        <v>0</v>
      </c>
      <c r="G157" s="57">
        <v>0</v>
      </c>
    </row>
    <row r="158" spans="1:7" x14ac:dyDescent="0.25">
      <c r="A158" s="70"/>
      <c r="B158" s="71"/>
      <c r="C158" s="71"/>
      <c r="D158" s="71"/>
      <c r="E158" s="71"/>
      <c r="F158" s="71"/>
      <c r="G158" s="71"/>
    </row>
    <row r="159" spans="1:7" x14ac:dyDescent="0.25">
      <c r="A159" s="28" t="s">
        <v>379</v>
      </c>
      <c r="B159" s="129">
        <f>B9+B84</f>
        <v>847718463.75999999</v>
      </c>
      <c r="C159" s="129">
        <f t="shared" ref="C159:G159" si="22">C9+C84</f>
        <v>24034366.970000006</v>
      </c>
      <c r="D159" s="129">
        <f t="shared" si="22"/>
        <v>871752830.72999978</v>
      </c>
      <c r="E159" s="129">
        <f t="shared" si="22"/>
        <v>148171892.84</v>
      </c>
      <c r="F159" s="129">
        <f t="shared" si="22"/>
        <v>148050858.69</v>
      </c>
      <c r="G159" s="129">
        <f t="shared" si="22"/>
        <v>723580937.88999999</v>
      </c>
    </row>
    <row r="160" spans="1:7" x14ac:dyDescent="0.25">
      <c r="A160" s="48"/>
      <c r="B160" s="47"/>
      <c r="C160" s="47"/>
      <c r="D160" s="47"/>
      <c r="E160" s="47"/>
      <c r="F160" s="47"/>
      <c r="G160" s="47"/>
    </row>
  </sheetData>
  <protectedRanges>
    <protectedRange sqref="B84:G84" name="Rango1_2"/>
    <protectedRange sqref="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72"/>
  <sheetViews>
    <sheetView showGridLines="0" zoomScale="75" zoomScaleNormal="75" workbookViewId="0">
      <selection activeCell="B18" sqref="B18"/>
    </sheetView>
  </sheetViews>
  <sheetFormatPr baseColWidth="10" defaultColWidth="11" defaultRowHeight="15" x14ac:dyDescent="0.25"/>
  <cols>
    <col min="1" max="1" width="62.570312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60" t="s">
        <v>380</v>
      </c>
      <c r="B1" s="161"/>
      <c r="C1" s="161"/>
      <c r="D1" s="161"/>
      <c r="E1" s="161"/>
      <c r="F1" s="161"/>
      <c r="G1" s="162"/>
    </row>
    <row r="2" spans="1:7" ht="1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ht="15" customHeight="1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ht="15" customHeight="1" x14ac:dyDescent="0.25">
      <c r="A4" s="122" t="s">
        <v>381</v>
      </c>
      <c r="B4" s="123"/>
      <c r="C4" s="123"/>
      <c r="D4" s="123"/>
      <c r="E4" s="123"/>
      <c r="F4" s="123"/>
      <c r="G4" s="124"/>
    </row>
    <row r="5" spans="1:7" ht="15" customHeight="1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ht="15" customHeight="1" x14ac:dyDescent="0.25">
      <c r="A7" s="155" t="s">
        <v>5</v>
      </c>
      <c r="B7" s="157" t="s">
        <v>299</v>
      </c>
      <c r="C7" s="157"/>
      <c r="D7" s="157"/>
      <c r="E7" s="157"/>
      <c r="F7" s="157"/>
      <c r="G7" s="159" t="s">
        <v>300</v>
      </c>
    </row>
    <row r="8" spans="1:7" ht="30" x14ac:dyDescent="0.25">
      <c r="A8" s="156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58"/>
    </row>
    <row r="9" spans="1:7" ht="15.75" customHeight="1" x14ac:dyDescent="0.25">
      <c r="A9" s="25" t="s">
        <v>382</v>
      </c>
      <c r="B9" s="130">
        <f t="shared" ref="B9:G9" si="0">SUM(B10:B60)</f>
        <v>847718463.75999999</v>
      </c>
      <c r="C9" s="130">
        <f t="shared" si="0"/>
        <v>24034366.970000003</v>
      </c>
      <c r="D9" s="130">
        <f t="shared" si="0"/>
        <v>871752830.7299999</v>
      </c>
      <c r="E9" s="130">
        <f t="shared" si="0"/>
        <v>148171892.83999997</v>
      </c>
      <c r="F9" s="130">
        <f t="shared" si="0"/>
        <v>148050858.69000006</v>
      </c>
      <c r="G9" s="130">
        <f t="shared" si="0"/>
        <v>723580937.8900001</v>
      </c>
    </row>
    <row r="10" spans="1:7" x14ac:dyDescent="0.25">
      <c r="A10" s="54" t="s">
        <v>547</v>
      </c>
      <c r="B10" s="131">
        <v>15434547</v>
      </c>
      <c r="C10" s="131">
        <v>8024847.5499999998</v>
      </c>
      <c r="D10" s="132">
        <f>B10+C10</f>
        <v>23459394.550000001</v>
      </c>
      <c r="E10" s="131">
        <v>1740457.15</v>
      </c>
      <c r="F10" s="131">
        <v>1740457.15</v>
      </c>
      <c r="G10" s="132">
        <f>D10-E10</f>
        <v>21718937.400000002</v>
      </c>
    </row>
    <row r="11" spans="1:7" x14ac:dyDescent="0.25">
      <c r="A11" s="54" t="s">
        <v>548</v>
      </c>
      <c r="B11" s="131">
        <v>131614304</v>
      </c>
      <c r="C11" s="131">
        <v>-2030129.06</v>
      </c>
      <c r="D11" s="132">
        <f t="shared" ref="D11:D59" si="1">B11+C11</f>
        <v>129584174.94</v>
      </c>
      <c r="E11" s="131">
        <v>21136299.289999999</v>
      </c>
      <c r="F11" s="131">
        <v>21136299.289999999</v>
      </c>
      <c r="G11" s="132">
        <f t="shared" ref="G11:G59" si="2">D11-E11</f>
        <v>108447875.65000001</v>
      </c>
    </row>
    <row r="12" spans="1:7" x14ac:dyDescent="0.25">
      <c r="A12" s="54" t="s">
        <v>549</v>
      </c>
      <c r="B12" s="131">
        <v>25085884</v>
      </c>
      <c r="C12" s="131">
        <v>0</v>
      </c>
      <c r="D12" s="132">
        <f t="shared" si="1"/>
        <v>25085884</v>
      </c>
      <c r="E12" s="131">
        <v>4452614.08</v>
      </c>
      <c r="F12" s="131">
        <v>4452614.08</v>
      </c>
      <c r="G12" s="132">
        <f t="shared" si="2"/>
        <v>20633269.920000002</v>
      </c>
    </row>
    <row r="13" spans="1:7" x14ac:dyDescent="0.25">
      <c r="A13" s="54" t="s">
        <v>550</v>
      </c>
      <c r="B13" s="131">
        <v>8291667</v>
      </c>
      <c r="C13" s="131">
        <v>20904.54</v>
      </c>
      <c r="D13" s="132">
        <f t="shared" si="1"/>
        <v>8312571.54</v>
      </c>
      <c r="E13" s="131">
        <v>1438804.42</v>
      </c>
      <c r="F13" s="131">
        <v>1438804.42</v>
      </c>
      <c r="G13" s="132">
        <f t="shared" si="2"/>
        <v>6873767.1200000001</v>
      </c>
    </row>
    <row r="14" spans="1:7" x14ac:dyDescent="0.25">
      <c r="A14" s="54" t="s">
        <v>551</v>
      </c>
      <c r="B14" s="131">
        <v>16688792</v>
      </c>
      <c r="C14" s="131">
        <v>169148.96</v>
      </c>
      <c r="D14" s="132">
        <f t="shared" si="1"/>
        <v>16857940.960000001</v>
      </c>
      <c r="E14" s="131">
        <v>3131665</v>
      </c>
      <c r="F14" s="131">
        <v>3131665</v>
      </c>
      <c r="G14" s="132">
        <f t="shared" si="2"/>
        <v>13726275.960000001</v>
      </c>
    </row>
    <row r="15" spans="1:7" x14ac:dyDescent="0.25">
      <c r="A15" s="54" t="s">
        <v>552</v>
      </c>
      <c r="B15" s="131">
        <v>1007971</v>
      </c>
      <c r="C15" s="131">
        <v>0</v>
      </c>
      <c r="D15" s="132">
        <f t="shared" si="1"/>
        <v>1007971</v>
      </c>
      <c r="E15" s="131">
        <v>227428.33</v>
      </c>
      <c r="F15" s="131">
        <v>227428.33</v>
      </c>
      <c r="G15" s="132">
        <f t="shared" si="2"/>
        <v>780542.67</v>
      </c>
    </row>
    <row r="16" spans="1:7" x14ac:dyDescent="0.25">
      <c r="A16" s="54" t="s">
        <v>553</v>
      </c>
      <c r="B16" s="131">
        <v>91468269</v>
      </c>
      <c r="C16" s="131">
        <v>570561.86</v>
      </c>
      <c r="D16" s="132">
        <f t="shared" si="1"/>
        <v>92038830.859999999</v>
      </c>
      <c r="E16" s="131">
        <v>15924770.439999999</v>
      </c>
      <c r="F16" s="131">
        <v>15924770.439999999</v>
      </c>
      <c r="G16" s="132">
        <f t="shared" si="2"/>
        <v>76114060.420000002</v>
      </c>
    </row>
    <row r="17" spans="1:7" x14ac:dyDescent="0.25">
      <c r="A17" s="54" t="s">
        <v>554</v>
      </c>
      <c r="B17" s="131">
        <v>16688892</v>
      </c>
      <c r="C17" s="131">
        <v>33295.26</v>
      </c>
      <c r="D17" s="132">
        <f t="shared" si="1"/>
        <v>16722187.26</v>
      </c>
      <c r="E17" s="131">
        <v>3354786.28</v>
      </c>
      <c r="F17" s="131">
        <v>3354786.28</v>
      </c>
      <c r="G17" s="132">
        <f t="shared" si="2"/>
        <v>13367400.98</v>
      </c>
    </row>
    <row r="18" spans="1:7" x14ac:dyDescent="0.25">
      <c r="A18" s="54" t="s">
        <v>555</v>
      </c>
      <c r="B18" s="131">
        <v>0</v>
      </c>
      <c r="C18" s="131">
        <v>3490162.37</v>
      </c>
      <c r="D18" s="132">
        <f t="shared" si="1"/>
        <v>3490162.37</v>
      </c>
      <c r="E18" s="131">
        <v>290342.68</v>
      </c>
      <c r="F18" s="131">
        <v>290342.68</v>
      </c>
      <c r="G18" s="132">
        <f t="shared" si="2"/>
        <v>3199819.69</v>
      </c>
    </row>
    <row r="19" spans="1:7" x14ac:dyDescent="0.25">
      <c r="A19" s="54" t="s">
        <v>556</v>
      </c>
      <c r="B19" s="131">
        <v>8291768</v>
      </c>
      <c r="C19" s="131">
        <v>44000</v>
      </c>
      <c r="D19" s="132">
        <f t="shared" si="1"/>
        <v>8335768</v>
      </c>
      <c r="E19" s="131">
        <v>1413643.87</v>
      </c>
      <c r="F19" s="131">
        <v>1413643.87</v>
      </c>
      <c r="G19" s="132">
        <f t="shared" si="2"/>
        <v>6922124.1299999999</v>
      </c>
    </row>
    <row r="20" spans="1:7" x14ac:dyDescent="0.25">
      <c r="A20" s="54" t="s">
        <v>557</v>
      </c>
      <c r="B20" s="131">
        <v>11161444</v>
      </c>
      <c r="C20" s="131">
        <v>2011453.01</v>
      </c>
      <c r="D20" s="132">
        <f t="shared" si="1"/>
        <v>13172897.01</v>
      </c>
      <c r="E20" s="131">
        <v>2582597.4500000002</v>
      </c>
      <c r="F20" s="131">
        <v>2582597.4500000002</v>
      </c>
      <c r="G20" s="132">
        <f t="shared" si="2"/>
        <v>10590299.559999999</v>
      </c>
    </row>
    <row r="21" spans="1:7" x14ac:dyDescent="0.25">
      <c r="A21" s="54" t="s">
        <v>558</v>
      </c>
      <c r="B21" s="131">
        <v>23651618</v>
      </c>
      <c r="C21" s="131">
        <v>-2057985.07</v>
      </c>
      <c r="D21" s="132">
        <f t="shared" si="1"/>
        <v>21593632.93</v>
      </c>
      <c r="E21" s="131">
        <v>4095467.87</v>
      </c>
      <c r="F21" s="131">
        <v>4095467.87</v>
      </c>
      <c r="G21" s="132">
        <f t="shared" si="2"/>
        <v>17498165.059999999</v>
      </c>
    </row>
    <row r="22" spans="1:7" x14ac:dyDescent="0.25">
      <c r="A22" s="54" t="s">
        <v>559</v>
      </c>
      <c r="B22" s="131">
        <v>4825392</v>
      </c>
      <c r="C22" s="131">
        <v>-52019.360000000001</v>
      </c>
      <c r="D22" s="132">
        <f t="shared" si="1"/>
        <v>4773372.6399999997</v>
      </c>
      <c r="E22" s="131">
        <v>773043.03</v>
      </c>
      <c r="F22" s="131">
        <v>773043.03</v>
      </c>
      <c r="G22" s="132">
        <f t="shared" si="2"/>
        <v>4000329.6099999994</v>
      </c>
    </row>
    <row r="23" spans="1:7" x14ac:dyDescent="0.25">
      <c r="A23" s="54" t="s">
        <v>560</v>
      </c>
      <c r="B23" s="131">
        <v>9671513</v>
      </c>
      <c r="C23" s="131">
        <v>627425.56000000006</v>
      </c>
      <c r="D23" s="132">
        <f t="shared" si="1"/>
        <v>10298938.560000001</v>
      </c>
      <c r="E23" s="131">
        <v>1933781.8</v>
      </c>
      <c r="F23" s="131">
        <v>1933781.8</v>
      </c>
      <c r="G23" s="132">
        <f t="shared" si="2"/>
        <v>8365156.7600000007</v>
      </c>
    </row>
    <row r="24" spans="1:7" x14ac:dyDescent="0.25">
      <c r="A24" s="54" t="s">
        <v>561</v>
      </c>
      <c r="B24" s="131">
        <v>4864387</v>
      </c>
      <c r="C24" s="131">
        <v>88884.01</v>
      </c>
      <c r="D24" s="132">
        <f t="shared" si="1"/>
        <v>4953271.01</v>
      </c>
      <c r="E24" s="131">
        <v>906989.63</v>
      </c>
      <c r="F24" s="131">
        <v>906989.63</v>
      </c>
      <c r="G24" s="132">
        <f t="shared" si="2"/>
        <v>4046281.38</v>
      </c>
    </row>
    <row r="25" spans="1:7" x14ac:dyDescent="0.25">
      <c r="A25" s="54" t="s">
        <v>562</v>
      </c>
      <c r="B25" s="131">
        <v>8029532</v>
      </c>
      <c r="C25" s="131">
        <v>408925.75</v>
      </c>
      <c r="D25" s="132">
        <f t="shared" si="1"/>
        <v>8438457.75</v>
      </c>
      <c r="E25" s="131">
        <v>1427516.49</v>
      </c>
      <c r="F25" s="131">
        <v>1427516.49</v>
      </c>
      <c r="G25" s="132">
        <f t="shared" si="2"/>
        <v>7010941.2599999998</v>
      </c>
    </row>
    <row r="26" spans="1:7" x14ac:dyDescent="0.25">
      <c r="A26" s="54" t="s">
        <v>563</v>
      </c>
      <c r="B26" s="131">
        <v>6325900</v>
      </c>
      <c r="C26" s="131">
        <v>-165000.15</v>
      </c>
      <c r="D26" s="132">
        <f t="shared" si="1"/>
        <v>6160899.8499999996</v>
      </c>
      <c r="E26" s="131">
        <v>1041854.96</v>
      </c>
      <c r="F26" s="131">
        <v>1041854.96</v>
      </c>
      <c r="G26" s="132">
        <f t="shared" si="2"/>
        <v>5119044.8899999997</v>
      </c>
    </row>
    <row r="27" spans="1:7" x14ac:dyDescent="0.25">
      <c r="A27" s="54" t="s">
        <v>564</v>
      </c>
      <c r="B27" s="131">
        <v>48124592.759999998</v>
      </c>
      <c r="C27" s="131">
        <v>5542328.21</v>
      </c>
      <c r="D27" s="132">
        <f t="shared" si="1"/>
        <v>53666920.969999999</v>
      </c>
      <c r="E27" s="131">
        <v>5137208.6100000003</v>
      </c>
      <c r="F27" s="131">
        <v>5137208.6100000003</v>
      </c>
      <c r="G27" s="132">
        <f t="shared" si="2"/>
        <v>48529712.359999999</v>
      </c>
    </row>
    <row r="28" spans="1:7" x14ac:dyDescent="0.25">
      <c r="A28" s="54" t="s">
        <v>565</v>
      </c>
      <c r="B28" s="131">
        <v>13530815</v>
      </c>
      <c r="C28" s="131">
        <v>-477506.86</v>
      </c>
      <c r="D28" s="132">
        <f t="shared" si="1"/>
        <v>13053308.140000001</v>
      </c>
      <c r="E28" s="131">
        <v>2264253.06</v>
      </c>
      <c r="F28" s="131">
        <v>2264253.06</v>
      </c>
      <c r="G28" s="132">
        <f t="shared" si="2"/>
        <v>10789055.08</v>
      </c>
    </row>
    <row r="29" spans="1:7" x14ac:dyDescent="0.25">
      <c r="A29" s="54" t="s">
        <v>566</v>
      </c>
      <c r="B29" s="131">
        <v>9556873</v>
      </c>
      <c r="C29" s="131">
        <v>750411.82</v>
      </c>
      <c r="D29" s="132">
        <f t="shared" si="1"/>
        <v>10307284.82</v>
      </c>
      <c r="E29" s="131">
        <v>2094329.16</v>
      </c>
      <c r="F29" s="131">
        <v>2094329.16</v>
      </c>
      <c r="G29" s="132">
        <f t="shared" si="2"/>
        <v>8212955.6600000001</v>
      </c>
    </row>
    <row r="30" spans="1:7" x14ac:dyDescent="0.25">
      <c r="A30" s="54" t="s">
        <v>567</v>
      </c>
      <c r="B30" s="131">
        <v>18890708</v>
      </c>
      <c r="C30" s="131">
        <v>9197.89</v>
      </c>
      <c r="D30" s="132">
        <f t="shared" si="1"/>
        <v>18899905.890000001</v>
      </c>
      <c r="E30" s="131">
        <v>2700982.93</v>
      </c>
      <c r="F30" s="131">
        <v>2700982.93</v>
      </c>
      <c r="G30" s="132">
        <f t="shared" si="2"/>
        <v>16198922.960000001</v>
      </c>
    </row>
    <row r="31" spans="1:7" x14ac:dyDescent="0.25">
      <c r="A31" s="54" t="s">
        <v>568</v>
      </c>
      <c r="B31" s="131">
        <v>62350100</v>
      </c>
      <c r="C31" s="131">
        <v>2748598.44</v>
      </c>
      <c r="D31" s="132">
        <f t="shared" si="1"/>
        <v>65098698.439999998</v>
      </c>
      <c r="E31" s="131">
        <v>9930771.3900000006</v>
      </c>
      <c r="F31" s="131">
        <v>9877692.9900000002</v>
      </c>
      <c r="G31" s="132">
        <f t="shared" si="2"/>
        <v>55167927.049999997</v>
      </c>
    </row>
    <row r="32" spans="1:7" x14ac:dyDescent="0.25">
      <c r="A32" s="54" t="s">
        <v>569</v>
      </c>
      <c r="B32" s="131">
        <v>4284893</v>
      </c>
      <c r="C32" s="131">
        <v>1492515.73</v>
      </c>
      <c r="D32" s="132">
        <f t="shared" si="1"/>
        <v>5777408.7300000004</v>
      </c>
      <c r="E32" s="131">
        <v>1032716.7</v>
      </c>
      <c r="F32" s="131">
        <v>1032716.7</v>
      </c>
      <c r="G32" s="132">
        <f t="shared" si="2"/>
        <v>4744692.03</v>
      </c>
    </row>
    <row r="33" spans="1:7" x14ac:dyDescent="0.25">
      <c r="A33" s="54" t="s">
        <v>570</v>
      </c>
      <c r="B33" s="131">
        <v>0</v>
      </c>
      <c r="C33" s="131">
        <v>9687775.5199999996</v>
      </c>
      <c r="D33" s="132">
        <f t="shared" si="1"/>
        <v>9687775.5199999996</v>
      </c>
      <c r="E33" s="131">
        <v>720043.71</v>
      </c>
      <c r="F33" s="131">
        <v>720043.71</v>
      </c>
      <c r="G33" s="132">
        <f t="shared" si="2"/>
        <v>8967731.8099999987</v>
      </c>
    </row>
    <row r="34" spans="1:7" x14ac:dyDescent="0.25">
      <c r="A34" s="54" t="s">
        <v>571</v>
      </c>
      <c r="B34" s="131">
        <v>4748372</v>
      </c>
      <c r="C34" s="131">
        <v>-29488.84</v>
      </c>
      <c r="D34" s="132">
        <f t="shared" si="1"/>
        <v>4718883.16</v>
      </c>
      <c r="E34" s="131">
        <v>707150.76</v>
      </c>
      <c r="F34" s="131">
        <v>707150.76</v>
      </c>
      <c r="G34" s="132">
        <f t="shared" si="2"/>
        <v>4011732.4000000004</v>
      </c>
    </row>
    <row r="35" spans="1:7" x14ac:dyDescent="0.25">
      <c r="A35" s="54" t="s">
        <v>572</v>
      </c>
      <c r="B35" s="131">
        <v>3241807</v>
      </c>
      <c r="C35" s="131">
        <v>-2118075.92</v>
      </c>
      <c r="D35" s="132">
        <f t="shared" si="1"/>
        <v>1123731.08</v>
      </c>
      <c r="E35" s="131">
        <v>202367.01</v>
      </c>
      <c r="F35" s="131">
        <v>202367.01</v>
      </c>
      <c r="G35" s="132">
        <f t="shared" si="2"/>
        <v>921364.07000000007</v>
      </c>
    </row>
    <row r="36" spans="1:7" x14ac:dyDescent="0.25">
      <c r="A36" s="54" t="s">
        <v>573</v>
      </c>
      <c r="B36" s="131">
        <v>38165381</v>
      </c>
      <c r="C36" s="131">
        <v>-7439432.5099999998</v>
      </c>
      <c r="D36" s="132">
        <f t="shared" si="1"/>
        <v>30725948.490000002</v>
      </c>
      <c r="E36" s="131">
        <v>3992671.56</v>
      </c>
      <c r="F36" s="131">
        <v>3992671.56</v>
      </c>
      <c r="G36" s="132">
        <f t="shared" si="2"/>
        <v>26733276.930000003</v>
      </c>
    </row>
    <row r="37" spans="1:7" x14ac:dyDescent="0.25">
      <c r="A37" s="54" t="s">
        <v>574</v>
      </c>
      <c r="B37" s="131">
        <v>10589239</v>
      </c>
      <c r="C37" s="131">
        <v>-604076.82999999996</v>
      </c>
      <c r="D37" s="132">
        <f t="shared" si="1"/>
        <v>9985162.1699999999</v>
      </c>
      <c r="E37" s="131">
        <v>1780913.37</v>
      </c>
      <c r="F37" s="131">
        <v>1780913.37</v>
      </c>
      <c r="G37" s="132">
        <f t="shared" si="2"/>
        <v>8204248.7999999998</v>
      </c>
    </row>
    <row r="38" spans="1:7" x14ac:dyDescent="0.25">
      <c r="A38" s="54" t="s">
        <v>575</v>
      </c>
      <c r="B38" s="131">
        <v>4698452</v>
      </c>
      <c r="C38" s="131">
        <v>-334669.71000000002</v>
      </c>
      <c r="D38" s="132">
        <f t="shared" si="1"/>
        <v>4363782.29</v>
      </c>
      <c r="E38" s="131">
        <v>663187.53</v>
      </c>
      <c r="F38" s="131">
        <v>663183.41</v>
      </c>
      <c r="G38" s="132">
        <f t="shared" si="2"/>
        <v>3700594.76</v>
      </c>
    </row>
    <row r="39" spans="1:7" x14ac:dyDescent="0.25">
      <c r="A39" s="54" t="s">
        <v>576</v>
      </c>
      <c r="B39" s="131">
        <v>2806976</v>
      </c>
      <c r="C39" s="131">
        <v>-340976.18</v>
      </c>
      <c r="D39" s="132">
        <f t="shared" si="1"/>
        <v>2465999.8199999998</v>
      </c>
      <c r="E39" s="131">
        <v>296271.01</v>
      </c>
      <c r="F39" s="131">
        <v>296266.89</v>
      </c>
      <c r="G39" s="132">
        <f t="shared" si="2"/>
        <v>2169728.8099999996</v>
      </c>
    </row>
    <row r="40" spans="1:7" x14ac:dyDescent="0.25">
      <c r="A40" s="54" t="s">
        <v>577</v>
      </c>
      <c r="B40" s="131">
        <v>4389404</v>
      </c>
      <c r="C40" s="131">
        <v>361278.27</v>
      </c>
      <c r="D40" s="132">
        <f t="shared" si="1"/>
        <v>4750682.2699999996</v>
      </c>
      <c r="E40" s="131">
        <v>911610.33</v>
      </c>
      <c r="F40" s="131">
        <v>911593.85</v>
      </c>
      <c r="G40" s="132">
        <f t="shared" si="2"/>
        <v>3839071.9399999995</v>
      </c>
    </row>
    <row r="41" spans="1:7" x14ac:dyDescent="0.25">
      <c r="A41" s="54" t="s">
        <v>578</v>
      </c>
      <c r="B41" s="131">
        <v>4560818</v>
      </c>
      <c r="C41" s="131">
        <v>-50405.01</v>
      </c>
      <c r="D41" s="132">
        <f t="shared" si="1"/>
        <v>4510412.99</v>
      </c>
      <c r="E41" s="131">
        <v>887799.3</v>
      </c>
      <c r="F41" s="131">
        <v>887782.79</v>
      </c>
      <c r="G41" s="132">
        <f t="shared" si="2"/>
        <v>3622613.6900000004</v>
      </c>
    </row>
    <row r="42" spans="1:7" x14ac:dyDescent="0.25">
      <c r="A42" s="54" t="s">
        <v>579</v>
      </c>
      <c r="B42" s="131">
        <v>6126964</v>
      </c>
      <c r="C42" s="131">
        <v>-1937349.51</v>
      </c>
      <c r="D42" s="132">
        <f t="shared" si="1"/>
        <v>4189614.49</v>
      </c>
      <c r="E42" s="131">
        <v>626345.66</v>
      </c>
      <c r="F42" s="131">
        <v>626325.06000000006</v>
      </c>
      <c r="G42" s="132">
        <f t="shared" si="2"/>
        <v>3563268.83</v>
      </c>
    </row>
    <row r="43" spans="1:7" x14ac:dyDescent="0.25">
      <c r="A43" s="54" t="s">
        <v>580</v>
      </c>
      <c r="B43" s="131">
        <v>17926537</v>
      </c>
      <c r="C43" s="131">
        <v>4132978.08</v>
      </c>
      <c r="D43" s="132">
        <f t="shared" si="1"/>
        <v>22059515.079999998</v>
      </c>
      <c r="E43" s="131">
        <v>2717765.41</v>
      </c>
      <c r="F43" s="131">
        <v>2717699.57</v>
      </c>
      <c r="G43" s="132">
        <f t="shared" si="2"/>
        <v>19341749.669999998</v>
      </c>
    </row>
    <row r="44" spans="1:7" x14ac:dyDescent="0.25">
      <c r="A44" s="54" t="s">
        <v>581</v>
      </c>
      <c r="B44" s="131">
        <v>30084736</v>
      </c>
      <c r="C44" s="131">
        <v>-4348927.2300000004</v>
      </c>
      <c r="D44" s="132">
        <f t="shared" si="1"/>
        <v>25735808.77</v>
      </c>
      <c r="E44" s="131">
        <v>5687736.4199999999</v>
      </c>
      <c r="F44" s="131">
        <v>5687365.4000000004</v>
      </c>
      <c r="G44" s="132">
        <f t="shared" si="2"/>
        <v>20048072.350000001</v>
      </c>
    </row>
    <row r="45" spans="1:7" x14ac:dyDescent="0.25">
      <c r="A45" s="54" t="s">
        <v>582</v>
      </c>
      <c r="B45" s="131">
        <v>33510683</v>
      </c>
      <c r="C45" s="131">
        <v>2425956.73</v>
      </c>
      <c r="D45" s="132">
        <f t="shared" si="1"/>
        <v>35936639.729999997</v>
      </c>
      <c r="E45" s="131">
        <v>8019857.8300000001</v>
      </c>
      <c r="F45" s="131">
        <v>8019583.79</v>
      </c>
      <c r="G45" s="132">
        <f t="shared" si="2"/>
        <v>27916781.899999999</v>
      </c>
    </row>
    <row r="46" spans="1:7" x14ac:dyDescent="0.25">
      <c r="A46" s="54" t="s">
        <v>583</v>
      </c>
      <c r="B46" s="131">
        <v>25264808</v>
      </c>
      <c r="C46" s="131">
        <v>6839498.4299999997</v>
      </c>
      <c r="D46" s="132">
        <f t="shared" si="1"/>
        <v>32104306.43</v>
      </c>
      <c r="E46" s="131">
        <v>6501332.7400000002</v>
      </c>
      <c r="F46" s="131">
        <v>6501007.2599999998</v>
      </c>
      <c r="G46" s="132">
        <f t="shared" si="2"/>
        <v>25602973.689999998</v>
      </c>
    </row>
    <row r="47" spans="1:7" x14ac:dyDescent="0.25">
      <c r="A47" s="54" t="s">
        <v>584</v>
      </c>
      <c r="B47" s="131">
        <v>7395140</v>
      </c>
      <c r="C47" s="131">
        <v>-375088.75</v>
      </c>
      <c r="D47" s="132">
        <f t="shared" si="1"/>
        <v>7020051.25</v>
      </c>
      <c r="E47" s="131">
        <v>1322016.6399999999</v>
      </c>
      <c r="F47" s="131">
        <v>1321983.6200000001</v>
      </c>
      <c r="G47" s="132">
        <f t="shared" si="2"/>
        <v>5698034.6100000003</v>
      </c>
    </row>
    <row r="48" spans="1:7" x14ac:dyDescent="0.25">
      <c r="A48" s="54" t="s">
        <v>585</v>
      </c>
      <c r="B48" s="131">
        <v>5483011</v>
      </c>
      <c r="C48" s="131">
        <v>-491701.6</v>
      </c>
      <c r="D48" s="132">
        <f t="shared" si="1"/>
        <v>4991309.4000000004</v>
      </c>
      <c r="E48" s="131">
        <v>525935.54</v>
      </c>
      <c r="F48" s="131">
        <v>525927.30000000005</v>
      </c>
      <c r="G48" s="132">
        <f t="shared" si="2"/>
        <v>4465373.8600000003</v>
      </c>
    </row>
    <row r="49" spans="1:7" x14ac:dyDescent="0.25">
      <c r="A49" s="54" t="s">
        <v>586</v>
      </c>
      <c r="B49" s="131">
        <v>24613354</v>
      </c>
      <c r="C49" s="131">
        <v>297294.18</v>
      </c>
      <c r="D49" s="132">
        <f t="shared" si="1"/>
        <v>24910648.18</v>
      </c>
      <c r="E49" s="131">
        <v>5015183.34</v>
      </c>
      <c r="F49" s="131">
        <v>5014992.05</v>
      </c>
      <c r="G49" s="132">
        <f t="shared" si="2"/>
        <v>19895464.84</v>
      </c>
    </row>
    <row r="50" spans="1:7" x14ac:dyDescent="0.25">
      <c r="A50" s="54" t="s">
        <v>587</v>
      </c>
      <c r="B50" s="131">
        <v>7283340</v>
      </c>
      <c r="C50" s="131">
        <v>-1373430.95</v>
      </c>
      <c r="D50" s="132">
        <f t="shared" si="1"/>
        <v>5909909.0499999998</v>
      </c>
      <c r="E50" s="131">
        <v>934861.6</v>
      </c>
      <c r="F50" s="131">
        <v>934853.36</v>
      </c>
      <c r="G50" s="132">
        <f t="shared" si="2"/>
        <v>4975047.45</v>
      </c>
    </row>
    <row r="51" spans="1:7" x14ac:dyDescent="0.25">
      <c r="A51" s="54" t="s">
        <v>588</v>
      </c>
      <c r="B51" s="131">
        <v>8624220</v>
      </c>
      <c r="C51" s="131">
        <v>-363501.29</v>
      </c>
      <c r="D51" s="132">
        <f t="shared" si="1"/>
        <v>8260718.71</v>
      </c>
      <c r="E51" s="131">
        <v>1702039.13</v>
      </c>
      <c r="F51" s="131">
        <v>1701993.81</v>
      </c>
      <c r="G51" s="132">
        <f t="shared" si="2"/>
        <v>6558679.5800000001</v>
      </c>
    </row>
    <row r="52" spans="1:7" x14ac:dyDescent="0.25">
      <c r="A52" s="54" t="s">
        <v>589</v>
      </c>
      <c r="B52" s="131">
        <v>4537201</v>
      </c>
      <c r="C52" s="131">
        <v>500007.31</v>
      </c>
      <c r="D52" s="132">
        <f t="shared" si="1"/>
        <v>5037208.3099999996</v>
      </c>
      <c r="E52" s="131">
        <v>755464.75</v>
      </c>
      <c r="F52" s="131">
        <v>755444.15</v>
      </c>
      <c r="G52" s="132">
        <f t="shared" si="2"/>
        <v>4281743.5599999996</v>
      </c>
    </row>
    <row r="53" spans="1:7" x14ac:dyDescent="0.25">
      <c r="A53" s="54" t="s">
        <v>590</v>
      </c>
      <c r="B53" s="131">
        <v>5890263</v>
      </c>
      <c r="C53" s="131">
        <v>1885929.06</v>
      </c>
      <c r="D53" s="132">
        <f t="shared" si="1"/>
        <v>7776192.0600000005</v>
      </c>
      <c r="E53" s="131">
        <v>1944625.62</v>
      </c>
      <c r="F53" s="131">
        <v>1944600.9</v>
      </c>
      <c r="G53" s="132">
        <f t="shared" si="2"/>
        <v>5831566.4400000004</v>
      </c>
    </row>
    <row r="54" spans="1:7" x14ac:dyDescent="0.25">
      <c r="A54" s="54" t="s">
        <v>591</v>
      </c>
      <c r="B54" s="131">
        <v>0</v>
      </c>
      <c r="C54" s="131">
        <v>-30111.29</v>
      </c>
      <c r="D54" s="132">
        <f t="shared" si="1"/>
        <v>-30111.29</v>
      </c>
      <c r="E54" s="131">
        <v>0</v>
      </c>
      <c r="F54" s="131">
        <v>0</v>
      </c>
      <c r="G54" s="132">
        <f t="shared" si="2"/>
        <v>-30111.29</v>
      </c>
    </row>
    <row r="55" spans="1:7" x14ac:dyDescent="0.25">
      <c r="A55" s="54" t="s">
        <v>592</v>
      </c>
      <c r="B55" s="131">
        <v>9235772</v>
      </c>
      <c r="C55" s="131">
        <v>620667.18000000005</v>
      </c>
      <c r="D55" s="132">
        <f t="shared" si="1"/>
        <v>9856439.1799999997</v>
      </c>
      <c r="E55" s="131">
        <v>3830062.91</v>
      </c>
      <c r="F55" s="131">
        <v>3766772.08</v>
      </c>
      <c r="G55" s="132">
        <f t="shared" si="2"/>
        <v>6026376.2699999996</v>
      </c>
    </row>
    <row r="56" spans="1:7" x14ac:dyDescent="0.25">
      <c r="A56" s="54" t="s">
        <v>593</v>
      </c>
      <c r="B56" s="131">
        <v>18081109</v>
      </c>
      <c r="C56" s="131">
        <v>2773850.45</v>
      </c>
      <c r="D56" s="132">
        <f t="shared" si="1"/>
        <v>20854959.449999999</v>
      </c>
      <c r="E56" s="131">
        <v>4597067.07</v>
      </c>
      <c r="F56" s="131">
        <v>4594158.74</v>
      </c>
      <c r="G56" s="132">
        <f t="shared" si="2"/>
        <v>16257892.379999999</v>
      </c>
    </row>
    <row r="57" spans="1:7" x14ac:dyDescent="0.25">
      <c r="A57" s="54" t="s">
        <v>594</v>
      </c>
      <c r="B57" s="131">
        <v>5727411</v>
      </c>
      <c r="C57" s="131">
        <v>445677.22</v>
      </c>
      <c r="D57" s="132">
        <f t="shared" si="1"/>
        <v>6173088.2199999997</v>
      </c>
      <c r="E57" s="131">
        <v>1795532.79</v>
      </c>
      <c r="F57" s="131">
        <v>1795503.95</v>
      </c>
      <c r="G57" s="132">
        <f t="shared" si="2"/>
        <v>4377555.43</v>
      </c>
    </row>
    <row r="58" spans="1:7" x14ac:dyDescent="0.25">
      <c r="A58" s="54" t="s">
        <v>595</v>
      </c>
      <c r="B58" s="131">
        <v>18217583</v>
      </c>
      <c r="C58" s="131">
        <v>-6950304.6200000001</v>
      </c>
      <c r="D58" s="132">
        <f t="shared" si="1"/>
        <v>11267278.379999999</v>
      </c>
      <c r="E58" s="131">
        <v>1976276.07</v>
      </c>
      <c r="F58" s="131">
        <v>1976230.75</v>
      </c>
      <c r="G58" s="132">
        <f t="shared" si="2"/>
        <v>9291002.3099999987</v>
      </c>
    </row>
    <row r="59" spans="1:7" x14ac:dyDescent="0.25">
      <c r="A59" s="54" t="s">
        <v>596</v>
      </c>
      <c r="B59" s="131">
        <v>6676021</v>
      </c>
      <c r="C59" s="131">
        <v>-399025.68</v>
      </c>
      <c r="D59" s="132">
        <f t="shared" si="1"/>
        <v>6276995.3200000003</v>
      </c>
      <c r="E59" s="131">
        <v>1025450.12</v>
      </c>
      <c r="F59" s="131">
        <v>1025197.33</v>
      </c>
      <c r="G59" s="132">
        <f t="shared" si="2"/>
        <v>5251545.2</v>
      </c>
    </row>
    <row r="60" spans="1:7" x14ac:dyDescent="0.25">
      <c r="A60" s="54"/>
      <c r="B60" s="57"/>
      <c r="C60" s="57"/>
      <c r="D60" s="57"/>
      <c r="E60" s="57"/>
      <c r="F60" s="57"/>
      <c r="G60" s="57"/>
    </row>
    <row r="61" spans="1:7" x14ac:dyDescent="0.25">
      <c r="A61" s="3" t="s">
        <v>391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5">
      <c r="A62" s="54" t="s">
        <v>383</v>
      </c>
      <c r="B62" s="57">
        <v>0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</row>
    <row r="63" spans="1:7" x14ac:dyDescent="0.25">
      <c r="A63" s="54" t="s">
        <v>384</v>
      </c>
      <c r="B63" s="57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</row>
    <row r="64" spans="1:7" x14ac:dyDescent="0.25">
      <c r="A64" s="54" t="s">
        <v>385</v>
      </c>
      <c r="B64" s="57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</row>
    <row r="65" spans="1:7" x14ac:dyDescent="0.25">
      <c r="A65" s="54" t="s">
        <v>386</v>
      </c>
      <c r="B65" s="57">
        <v>0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</row>
    <row r="66" spans="1:7" x14ac:dyDescent="0.25">
      <c r="A66" s="54" t="s">
        <v>387</v>
      </c>
      <c r="B66" s="57">
        <v>0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</row>
    <row r="67" spans="1:7" x14ac:dyDescent="0.25">
      <c r="A67" s="54" t="s">
        <v>388</v>
      </c>
      <c r="B67" s="57">
        <v>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</row>
    <row r="68" spans="1:7" x14ac:dyDescent="0.25">
      <c r="A68" s="54" t="s">
        <v>389</v>
      </c>
      <c r="B68" s="57">
        <v>0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</row>
    <row r="69" spans="1:7" x14ac:dyDescent="0.25">
      <c r="A69" s="54" t="s">
        <v>390</v>
      </c>
      <c r="B69" s="57">
        <v>0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</row>
    <row r="70" spans="1:7" x14ac:dyDescent="0.25">
      <c r="A70" s="29" t="s">
        <v>151</v>
      </c>
      <c r="B70" s="42"/>
      <c r="C70" s="42"/>
      <c r="D70" s="42"/>
      <c r="E70" s="42"/>
      <c r="F70" s="42"/>
      <c r="G70" s="42"/>
    </row>
    <row r="71" spans="1:7" x14ac:dyDescent="0.25">
      <c r="A71" s="3" t="s">
        <v>379</v>
      </c>
      <c r="B71" s="133">
        <f>B9+B61</f>
        <v>847718463.75999999</v>
      </c>
      <c r="C71" s="133">
        <f>C9+C61</f>
        <v>24034366.970000003</v>
      </c>
      <c r="D71" s="133">
        <f>B71+C71</f>
        <v>871752830.73000002</v>
      </c>
      <c r="E71" s="133">
        <f>E9+E61</f>
        <v>148171892.83999997</v>
      </c>
      <c r="F71" s="133">
        <f>F9+F61</f>
        <v>148050858.69000006</v>
      </c>
      <c r="G71" s="133">
        <f>D71-E71</f>
        <v>723580937.8900001</v>
      </c>
    </row>
    <row r="72" spans="1:7" x14ac:dyDescent="0.25">
      <c r="A72" s="48"/>
      <c r="B72" s="48"/>
      <c r="C72" s="48"/>
      <c r="D72" s="48"/>
      <c r="E72" s="48"/>
      <c r="F72" s="48"/>
      <c r="G72" s="48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61:G61 B18:G19 B9:G9 B28:G29 B70:G70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topLeftCell="A51" zoomScale="75" zoomScaleNormal="75" workbookViewId="0">
      <selection activeCell="B18" sqref="B1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63" t="s">
        <v>392</v>
      </c>
      <c r="B1" s="164"/>
      <c r="C1" s="164"/>
      <c r="D1" s="164"/>
      <c r="E1" s="164"/>
      <c r="F1" s="164"/>
      <c r="G1" s="16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393</v>
      </c>
      <c r="B3" s="95"/>
      <c r="C3" s="95"/>
      <c r="D3" s="95"/>
      <c r="E3" s="95"/>
      <c r="F3" s="95"/>
      <c r="G3" s="96"/>
    </row>
    <row r="4" spans="1:7" x14ac:dyDescent="0.25">
      <c r="A4" s="94" t="s">
        <v>394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ht="15.75" customHeight="1" x14ac:dyDescent="0.25">
      <c r="A7" s="155" t="s">
        <v>5</v>
      </c>
      <c r="B7" s="151" t="s">
        <v>299</v>
      </c>
      <c r="C7" s="152"/>
      <c r="D7" s="152"/>
      <c r="E7" s="152"/>
      <c r="F7" s="153"/>
      <c r="G7" s="159" t="s">
        <v>300</v>
      </c>
    </row>
    <row r="8" spans="1:7" ht="30" x14ac:dyDescent="0.25">
      <c r="A8" s="156"/>
      <c r="B8" s="24" t="s">
        <v>205</v>
      </c>
      <c r="C8" s="7" t="s">
        <v>395</v>
      </c>
      <c r="D8" s="24" t="s">
        <v>302</v>
      </c>
      <c r="E8" s="24" t="s">
        <v>190</v>
      </c>
      <c r="F8" s="30" t="s">
        <v>206</v>
      </c>
      <c r="G8" s="158"/>
    </row>
    <row r="9" spans="1:7" ht="16.5" customHeight="1" x14ac:dyDescent="0.25">
      <c r="A9" s="25" t="s">
        <v>396</v>
      </c>
      <c r="B9" s="134">
        <f>B10+B19+B27+B37</f>
        <v>847718463.75999999</v>
      </c>
      <c r="C9" s="134">
        <f t="shared" ref="C9:G9" si="0">C10+C19+C27+C37</f>
        <v>24034366.969999999</v>
      </c>
      <c r="D9" s="134">
        <f t="shared" si="0"/>
        <v>871752830.73000002</v>
      </c>
      <c r="E9" s="134">
        <f t="shared" si="0"/>
        <v>148171892.84</v>
      </c>
      <c r="F9" s="134">
        <f t="shared" si="0"/>
        <v>148050858.69</v>
      </c>
      <c r="G9" s="134">
        <f t="shared" si="0"/>
        <v>723580937.88999999</v>
      </c>
    </row>
    <row r="10" spans="1:7" ht="15" customHeight="1" x14ac:dyDescent="0.25">
      <c r="A10" s="50" t="s">
        <v>397</v>
      </c>
      <c r="B10" s="135">
        <f>SUM(B11:B18)</f>
        <v>847718463.75999999</v>
      </c>
      <c r="C10" s="135">
        <f t="shared" ref="C10:G10" si="1">SUM(C11:C18)</f>
        <v>24034366.969999999</v>
      </c>
      <c r="D10" s="135">
        <f t="shared" si="1"/>
        <v>871752830.73000002</v>
      </c>
      <c r="E10" s="135">
        <f t="shared" si="1"/>
        <v>148171892.84</v>
      </c>
      <c r="F10" s="135">
        <f t="shared" si="1"/>
        <v>148050858.69</v>
      </c>
      <c r="G10" s="135">
        <f t="shared" si="1"/>
        <v>723580937.88999999</v>
      </c>
    </row>
    <row r="11" spans="1:7" x14ac:dyDescent="0.25">
      <c r="A11" s="59" t="s">
        <v>398</v>
      </c>
      <c r="B11" s="40">
        <v>847718463.75999999</v>
      </c>
      <c r="C11" s="40">
        <v>24034366.969999999</v>
      </c>
      <c r="D11" s="40">
        <v>871752830.73000002</v>
      </c>
      <c r="E11" s="40">
        <v>148171892.84</v>
      </c>
      <c r="F11" s="40">
        <v>148050858.69</v>
      </c>
      <c r="G11" s="40">
        <v>723580937.88999999</v>
      </c>
    </row>
    <row r="12" spans="1:7" x14ac:dyDescent="0.25">
      <c r="A12" s="59" t="s">
        <v>399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9" t="s">
        <v>400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9" t="s">
        <v>401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9" t="s">
        <v>402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25">
      <c r="A16" s="59" t="s">
        <v>403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404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405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0" t="s">
        <v>406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407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408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409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410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411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412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413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0" t="s">
        <v>414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62" t="s">
        <v>415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416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417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418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419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420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9" t="s">
        <v>421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14.45" customHeight="1" x14ac:dyDescent="0.25">
      <c r="A35" s="59" t="s">
        <v>422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423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1" t="s">
        <v>424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62" t="s">
        <v>425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ht="30" x14ac:dyDescent="0.25">
      <c r="A39" s="62" t="s">
        <v>426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62" t="s">
        <v>427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</row>
    <row r="41" spans="1:7" x14ac:dyDescent="0.25">
      <c r="A41" s="62" t="s">
        <v>428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</row>
    <row r="42" spans="1:7" x14ac:dyDescent="0.25">
      <c r="A42" s="62"/>
      <c r="B42" s="46"/>
      <c r="C42" s="46"/>
      <c r="D42" s="46"/>
      <c r="E42" s="46"/>
      <c r="F42" s="46"/>
      <c r="G42" s="46"/>
    </row>
    <row r="43" spans="1:7" x14ac:dyDescent="0.25">
      <c r="A43" s="3" t="s">
        <v>429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0" t="s">
        <v>397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</row>
    <row r="45" spans="1:7" x14ac:dyDescent="0.25">
      <c r="A45" s="62" t="s">
        <v>398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399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400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401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x14ac:dyDescent="0.25">
      <c r="A49" s="62" t="s">
        <v>402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403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404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x14ac:dyDescent="0.25">
      <c r="A52" s="62" t="s">
        <v>405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0" t="s">
        <v>406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62" t="s">
        <v>407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2" t="s">
        <v>408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409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3" t="s">
        <v>410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2" t="s">
        <v>411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62" t="s">
        <v>412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413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50" t="s">
        <v>414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62" t="s">
        <v>415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62" t="s">
        <v>416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62" t="s">
        <v>417</v>
      </c>
      <c r="B64" s="40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</row>
    <row r="65" spans="1:7" x14ac:dyDescent="0.25">
      <c r="A65" s="62" t="s">
        <v>418</v>
      </c>
      <c r="B65" s="40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</row>
    <row r="66" spans="1:7" x14ac:dyDescent="0.25">
      <c r="A66" s="62" t="s">
        <v>419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</row>
    <row r="67" spans="1:7" x14ac:dyDescent="0.25">
      <c r="A67" s="62" t="s">
        <v>420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</row>
    <row r="68" spans="1:7" x14ac:dyDescent="0.25">
      <c r="A68" s="62" t="s">
        <v>421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</row>
    <row r="69" spans="1:7" x14ac:dyDescent="0.25">
      <c r="A69" s="62" t="s">
        <v>422</v>
      </c>
      <c r="B69" s="40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</row>
    <row r="70" spans="1:7" x14ac:dyDescent="0.25">
      <c r="A70" s="62" t="s">
        <v>423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</row>
    <row r="71" spans="1:7" x14ac:dyDescent="0.25">
      <c r="A71" s="51" t="s">
        <v>424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</row>
    <row r="72" spans="1:7" x14ac:dyDescent="0.25">
      <c r="A72" s="62" t="s">
        <v>425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</row>
    <row r="73" spans="1:7" ht="30" x14ac:dyDescent="0.25">
      <c r="A73" s="62" t="s">
        <v>426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x14ac:dyDescent="0.25">
      <c r="A74" s="62" t="s">
        <v>427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62" t="s">
        <v>428</v>
      </c>
      <c r="B75" s="40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</row>
    <row r="76" spans="1:7" x14ac:dyDescent="0.25">
      <c r="A76" s="38"/>
      <c r="B76" s="42"/>
      <c r="C76" s="42"/>
      <c r="D76" s="42"/>
      <c r="E76" s="42"/>
      <c r="F76" s="42"/>
      <c r="G76" s="42"/>
    </row>
    <row r="77" spans="1:7" x14ac:dyDescent="0.25">
      <c r="A77" s="3" t="s">
        <v>379</v>
      </c>
      <c r="B77" s="4">
        <f>B43+B9</f>
        <v>847718463.75999999</v>
      </c>
      <c r="C77" s="4">
        <f t="shared" ref="C77:G77" si="2">C43+C9</f>
        <v>24034366.969999999</v>
      </c>
      <c r="D77" s="4">
        <f t="shared" si="2"/>
        <v>871752830.73000002</v>
      </c>
      <c r="E77" s="4">
        <f t="shared" si="2"/>
        <v>148171892.84</v>
      </c>
      <c r="F77" s="4">
        <f t="shared" si="2"/>
        <v>148050858.69</v>
      </c>
      <c r="G77" s="4">
        <f t="shared" si="2"/>
        <v>723580937.88999999</v>
      </c>
    </row>
    <row r="78" spans="1:7" x14ac:dyDescent="0.25">
      <c r="A78" s="48"/>
      <c r="B78" s="64"/>
      <c r="C78" s="64"/>
      <c r="D78" s="64"/>
      <c r="E78" s="64"/>
      <c r="F78" s="64"/>
      <c r="G78" s="6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C9:G18 B37:G37 B19:G19 B27:G27 B53:G53 C72:G75 B43:B44 B71:G71 B9:B10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opLeftCell="A10" zoomScale="75" zoomScaleNormal="75" workbookViewId="0">
      <selection activeCell="B18" sqref="B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60" t="s">
        <v>430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297</v>
      </c>
      <c r="B3" s="95"/>
      <c r="C3" s="95"/>
      <c r="D3" s="95"/>
      <c r="E3" s="95"/>
      <c r="F3" s="95"/>
      <c r="G3" s="96"/>
    </row>
    <row r="4" spans="1:7" x14ac:dyDescent="0.25">
      <c r="A4" s="94" t="s">
        <v>431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x14ac:dyDescent="0.25">
      <c r="A7" s="155" t="s">
        <v>5</v>
      </c>
      <c r="B7" s="158" t="s">
        <v>299</v>
      </c>
      <c r="C7" s="158"/>
      <c r="D7" s="158"/>
      <c r="E7" s="158"/>
      <c r="F7" s="158"/>
      <c r="G7" s="158" t="s">
        <v>300</v>
      </c>
    </row>
    <row r="8" spans="1:7" ht="30" x14ac:dyDescent="0.25">
      <c r="A8" s="156"/>
      <c r="B8" s="7" t="s">
        <v>205</v>
      </c>
      <c r="C8" s="31" t="s">
        <v>395</v>
      </c>
      <c r="D8" s="31" t="s">
        <v>232</v>
      </c>
      <c r="E8" s="31" t="s">
        <v>190</v>
      </c>
      <c r="F8" s="31" t="s">
        <v>206</v>
      </c>
      <c r="G8" s="165"/>
    </row>
    <row r="9" spans="1:7" ht="15.75" customHeight="1" x14ac:dyDescent="0.25">
      <c r="A9" s="25" t="s">
        <v>432</v>
      </c>
      <c r="B9" s="136">
        <f>B10+B11+B12+B15+B16+B19</f>
        <v>575046625</v>
      </c>
      <c r="C9" s="136">
        <f t="shared" ref="C9:G9" si="0">C10+C11+C12+C15+C16+C19</f>
        <v>0</v>
      </c>
      <c r="D9" s="136">
        <f t="shared" si="0"/>
        <v>575046625</v>
      </c>
      <c r="E9" s="136">
        <f t="shared" si="0"/>
        <v>115875006.39</v>
      </c>
      <c r="F9" s="136">
        <f t="shared" si="0"/>
        <v>115875006.39</v>
      </c>
      <c r="G9" s="136">
        <f t="shared" si="0"/>
        <v>459171618.61000001</v>
      </c>
    </row>
    <row r="10" spans="1:7" x14ac:dyDescent="0.25">
      <c r="A10" s="50" t="s">
        <v>433</v>
      </c>
      <c r="B10" s="57">
        <v>575046625</v>
      </c>
      <c r="C10" s="57">
        <v>0</v>
      </c>
      <c r="D10" s="57">
        <v>575046625</v>
      </c>
      <c r="E10" s="57">
        <v>115875006.39</v>
      </c>
      <c r="F10" s="57">
        <v>115875006.39</v>
      </c>
      <c r="G10" s="58">
        <f>+D10-E10</f>
        <v>459171618.61000001</v>
      </c>
    </row>
    <row r="11" spans="1:7" ht="15.75" customHeight="1" x14ac:dyDescent="0.25">
      <c r="A11" s="50" t="s">
        <v>434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0" t="s">
        <v>435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9" t="s">
        <v>436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9" t="s">
        <v>437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0" t="s">
        <v>438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ht="30" x14ac:dyDescent="0.25">
      <c r="A16" s="51" t="s">
        <v>439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9" t="s">
        <v>440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9" t="s">
        <v>441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442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38"/>
      <c r="B20" s="60"/>
      <c r="C20" s="60"/>
      <c r="D20" s="60"/>
      <c r="E20" s="60"/>
      <c r="F20" s="60"/>
      <c r="G20" s="60"/>
    </row>
    <row r="21" spans="1:7" x14ac:dyDescent="0.25">
      <c r="A21" s="32" t="s">
        <v>443</v>
      </c>
      <c r="B21" s="100">
        <v>0</v>
      </c>
      <c r="C21" s="100">
        <v>0</v>
      </c>
      <c r="D21" s="100">
        <v>0</v>
      </c>
      <c r="E21" s="100">
        <v>0</v>
      </c>
      <c r="F21" s="100">
        <v>0</v>
      </c>
      <c r="G21" s="100">
        <v>0</v>
      </c>
    </row>
    <row r="22" spans="1:7" x14ac:dyDescent="0.25">
      <c r="A22" s="50" t="s">
        <v>433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8">
        <v>0</v>
      </c>
    </row>
    <row r="23" spans="1:7" x14ac:dyDescent="0.25">
      <c r="A23" s="50" t="s">
        <v>434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435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9" t="s">
        <v>436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 t="s">
        <v>437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0" t="s">
        <v>438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ht="30" x14ac:dyDescent="0.25">
      <c r="A28" s="51" t="s">
        <v>439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59" t="s">
        <v>440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59" t="s">
        <v>441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0" t="s">
        <v>442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38"/>
      <c r="B32" s="60"/>
      <c r="C32" s="60"/>
      <c r="D32" s="60"/>
      <c r="E32" s="60"/>
      <c r="F32" s="60"/>
      <c r="G32" s="60"/>
    </row>
    <row r="33" spans="1:7" ht="14.45" customHeight="1" x14ac:dyDescent="0.25">
      <c r="A33" s="3" t="s">
        <v>444</v>
      </c>
      <c r="B33" s="100">
        <f>B21+B9</f>
        <v>575046625</v>
      </c>
      <c r="C33" s="100">
        <f t="shared" ref="C33:G33" si="1">C21+C9</f>
        <v>0</v>
      </c>
      <c r="D33" s="100">
        <f t="shared" si="1"/>
        <v>575046625</v>
      </c>
      <c r="E33" s="100">
        <f t="shared" si="1"/>
        <v>115875006.39</v>
      </c>
      <c r="F33" s="100">
        <f t="shared" si="1"/>
        <v>115875006.39</v>
      </c>
      <c r="G33" s="100">
        <f t="shared" si="1"/>
        <v>459171618.61000001</v>
      </c>
    </row>
    <row r="34" spans="1:7" ht="14.45" customHeight="1" x14ac:dyDescent="0.25">
      <c r="A34" s="48"/>
      <c r="B34" s="61"/>
      <c r="C34" s="61"/>
      <c r="D34" s="61"/>
      <c r="E34" s="61"/>
      <c r="F34" s="61"/>
      <c r="G34" s="6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3:F33 B9:F9 B11:F21 G9:G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Alejandra María de Lourdes Zamarripa Aguirre</cp:lastModifiedBy>
  <cp:revision/>
  <dcterms:created xsi:type="dcterms:W3CDTF">2023-03-16T22:14:51Z</dcterms:created>
  <dcterms:modified xsi:type="dcterms:W3CDTF">2026-04-23T23:38:13Z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