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AD7AD942-E791-4F71-8F7C-3728B1D7B611}" xr6:coauthVersionLast="47" xr6:coauthVersionMax="47" xr10:uidLastSave="{00000000-0000-0000-0000-000000000000}"/>
  <bookViews>
    <workbookView xWindow="2730" yWindow="735" windowWidth="23085" windowHeight="14745" xr2:uid="{00000000-000D-0000-FFFF-FFFF00000000}"/>
  </bookViews>
  <sheets>
    <sheet name="RUBRO" sheetId="4" r:id="rId1"/>
  </sheets>
  <definedNames>
    <definedName name="_xlnm._FilterDatabase" localSheetId="0" hidden="1">RUBRO!#REF!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4" l="1"/>
  <c r="G64" i="4" s="1"/>
  <c r="E64" i="4"/>
  <c r="C64" i="4"/>
  <c r="B64" i="4"/>
  <c r="G62" i="4"/>
  <c r="D62" i="4"/>
  <c r="G61" i="4"/>
  <c r="D61" i="4"/>
  <c r="G60" i="4"/>
  <c r="D60" i="4"/>
  <c r="G59" i="4"/>
  <c r="D59" i="4"/>
  <c r="G58" i="4"/>
  <c r="D58" i="4"/>
  <c r="G57" i="4"/>
  <c r="D57" i="4"/>
  <c r="G56" i="4"/>
  <c r="D56" i="4"/>
  <c r="G55" i="4"/>
  <c r="D55" i="4"/>
  <c r="G54" i="4"/>
  <c r="D54" i="4"/>
  <c r="G53" i="4"/>
  <c r="D53" i="4"/>
  <c r="G52" i="4"/>
  <c r="D52" i="4"/>
  <c r="G51" i="4"/>
  <c r="D51" i="4"/>
  <c r="G50" i="4"/>
  <c r="D50" i="4"/>
  <c r="G49" i="4"/>
  <c r="D49" i="4"/>
  <c r="G48" i="4"/>
  <c r="D48" i="4"/>
  <c r="G47" i="4"/>
  <c r="D47" i="4"/>
  <c r="G46" i="4"/>
  <c r="D46" i="4"/>
  <c r="G45" i="4"/>
  <c r="D45" i="4"/>
  <c r="G44" i="4"/>
  <c r="D44" i="4"/>
  <c r="D64" i="4" l="1"/>
  <c r="G36" i="4" l="1"/>
  <c r="D36" i="4"/>
  <c r="F35" i="4"/>
  <c r="E35" i="4"/>
  <c r="C35" i="4"/>
  <c r="B35" i="4"/>
  <c r="G33" i="4"/>
  <c r="D33" i="4"/>
  <c r="G32" i="4"/>
  <c r="D32" i="4"/>
  <c r="G31" i="4"/>
  <c r="D31" i="4"/>
  <c r="G30" i="4"/>
  <c r="D30" i="4"/>
  <c r="F29" i="4"/>
  <c r="E29" i="4"/>
  <c r="C29" i="4"/>
  <c r="B29" i="4"/>
  <c r="D29" i="4" s="1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D35" i="4"/>
  <c r="G29" i="4"/>
  <c r="C38" i="4"/>
  <c r="G35" i="4"/>
  <c r="E38" i="4"/>
  <c r="F38" i="4"/>
  <c r="G19" i="4"/>
  <c r="B38" i="4"/>
  <c r="D19" i="4"/>
  <c r="D38" i="4" l="1"/>
  <c r="G38" i="4"/>
</calcChain>
</file>

<file path=xl/sharedStrings.xml><?xml version="1.0" encoding="utf-8"?>
<sst xmlns="http://schemas.openxmlformats.org/spreadsheetml/2006/main" count="80" uniqueCount="50">
  <si>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</si>
  <si>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</si>
  <si>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</si>
  <si>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</si>
  <si>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</si>
  <si>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</si>
  <si>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</si>
  <si>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</si>
  <si>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</si>
  <si>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</si>
  <si>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</si>
  <si>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</si>
  <si>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</si>
  <si>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</si>
  <si>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</si>
  <si>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</si>
  <si>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</si>
  <si>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</si>
  <si>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</si>
  <si>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</si>
  <si>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</si>
  <si>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</si>
  <si>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</si>
  <si>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</si>
  <si>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</si>
  <si>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</si>
  <si>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</si>
  <si>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</si>
  <si>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Poder Legislativo del Estado de Guanajuato
Estado Analítico de Ingresos
Del 01 de enero al 30 de junio de 2026
(Cifras en Pesos)</t>
  </si>
  <si>
    <t>Bajo protesta de decir verdad declaramos que los Estados Financieros y sus notas, son razonablemente correctos y son responsabilidad del emisor.</t>
  </si>
  <si>
    <t>Clasificadro por Rubro de Ingresos</t>
  </si>
  <si>
    <t>510101  INTERS./RENDIM. BANC</t>
  </si>
  <si>
    <t>510102  INTERES BBVA BMER PR</t>
  </si>
  <si>
    <t>510103  INT REND PASIV LABOR</t>
  </si>
  <si>
    <t>780101  OTROS INGRESOS</t>
  </si>
  <si>
    <t>790101  INTERES/REND ORDINARIOS</t>
  </si>
  <si>
    <t>790102  INTERES/REND BBVA CO</t>
  </si>
  <si>
    <t>790103  INTERES/REND PASIVOS</t>
  </si>
  <si>
    <t>790199  OTROS INGRESOS</t>
  </si>
  <si>
    <t>914121  TRANSF. PARA SERVICIOS PERSONALES</t>
  </si>
  <si>
    <t>914122  TRANSF. PARA ADQ. MATERIALES Y SUMINISTROS</t>
  </si>
  <si>
    <t>914123  TRANSF. PARA SERVICIOS BASICOS</t>
  </si>
  <si>
    <t>914124  TRANSF. ASIGNACIONES, SUBSIDIOS Y OTRAS AYUDAS</t>
  </si>
  <si>
    <t>914125  TRANSF. PARA BIENES MUEBLES, INMUEBLES E INTANGIBLES</t>
  </si>
  <si>
    <t>914126  TRANSF. PARA INVERSION PUBLICA</t>
  </si>
  <si>
    <t>930101  ARMONIZA 23</t>
  </si>
  <si>
    <t>030010  APLICACION DE RESERVAS</t>
  </si>
  <si>
    <t>300011  APLICACION DE RESERVAS COMPROMISOS</t>
  </si>
  <si>
    <t>300012  COMPROMISOS PARA BIENES MUEBLES</t>
  </si>
  <si>
    <t>300013  COMPROMISOS PARA APOYO DE 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</si>
</sst>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19" applyFont="1" applyAlignment="1" applyProtection="1">
      <alignment vertical="top"/>
      <protection locked="0"/>
    </xf>
    <xf numFmtId="0" fontId="11" fillId="2" borderId="7" xfId="19" applyFont="1" applyFill="1" applyBorder="1" applyAlignment="1">
      <alignment horizontal="center" vertical="center"/>
    </xf>
    <xf numFmtId="0" fontId="11" fillId="2" borderId="9" xfId="19" applyFont="1" applyFill="1" applyBorder="1" applyAlignment="1">
      <alignment horizontal="center" vertical="center"/>
    </xf>
    <xf numFmtId="0" fontId="11" fillId="2" borderId="8" xfId="19" applyFont="1" applyFill="1" applyBorder="1" applyAlignment="1">
      <alignment horizontal="center" vertical="center"/>
    </xf>
    <xf numFmtId="0" fontId="7" fillId="0" borderId="15" xfId="8" applyFont="1" applyBorder="1" applyAlignment="1">
      <alignment horizontal="left" vertical="top" wrapText="1" indent="1"/>
    </xf>
    <xf numFmtId="4" fontId="7" fillId="0" borderId="9" xfId="8" applyNumberFormat="1" applyFont="1" applyBorder="1" applyAlignment="1" applyProtection="1">
      <alignment vertical="top"/>
      <protection locked="0"/>
    </xf>
    <xf numFmtId="0" fontId="12" fillId="0" borderId="16" xfId="19" applyFont="1" applyBorder="1" applyAlignment="1" applyProtection="1">
      <alignment horizontal="left" vertical="top" wrapText="1"/>
      <protection locked="0"/>
    </xf>
    <xf numFmtId="43" fontId="12" fillId="0" borderId="8" xfId="20" applyFont="1" applyFill="1" applyBorder="1" applyAlignment="1" applyProtection="1">
      <alignment horizontal="right" vertical="top" wrapText="1"/>
      <protection locked="0"/>
    </xf>
    <xf numFmtId="43" fontId="13" fillId="0" borderId="8" xfId="20" applyFont="1" applyFill="1" applyBorder="1" applyAlignment="1" applyProtection="1">
      <alignment horizontal="right" vertical="top" wrapText="1"/>
      <protection locked="0"/>
    </xf>
    <xf numFmtId="0" fontId="8" fillId="0" borderId="8" xfId="8" applyFont="1" applyBorder="1" applyAlignment="1">
      <alignment horizontal="center" vertical="top" wrapText="1"/>
    </xf>
    <xf numFmtId="4" fontId="8" fillId="0" borderId="8" xfId="8" applyNumberFormat="1" applyFont="1" applyBorder="1" applyAlignment="1" applyProtection="1">
      <alignment vertical="top"/>
      <protection locked="0"/>
    </xf>
    <xf numFmtId="0" fontId="7" fillId="0" borderId="6" xfId="8" applyFont="1" applyBorder="1" applyAlignment="1" applyProtection="1">
      <alignment vertical="top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horizontal="center" vertical="center"/>
      <protection locked="0"/>
    </xf>
    <xf numFmtId="4" fontId="8" fillId="0" borderId="7" xfId="8" applyNumberFormat="1" applyFont="1" applyBorder="1" applyAlignment="1" applyProtection="1">
      <alignment horizontal="right" vertical="center"/>
      <protection locked="0"/>
    </xf>
    <xf numFmtId="0" fontId="0" fillId="0" borderId="0" xfId="18" applyFont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3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>
      <alignment horizontal="center" vertical="center" wrapText="1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" xfId="20" builtinId="3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 2" xfId="19" xr:uid="{32E36088-D9FF-450E-933E-492AAF294D20}"/>
    <cellStyle name="Normal 2 4" xfId="18" xr:uid="{40D92853-80AE-45DF-B04A-819E9761B484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1345462</xdr:colOff>
      <xdr:row>0</xdr:row>
      <xdr:rowOff>447675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40AEB4C1-632C-4ECE-9468-2B9A0C23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866775</xdr:colOff>
      <xdr:row>0</xdr:row>
      <xdr:rowOff>28574</xdr:rowOff>
    </xdr:from>
    <xdr:to>
      <xdr:col>6</xdr:col>
      <xdr:colOff>761999</xdr:colOff>
      <xdr:row>0</xdr:row>
      <xdr:rowOff>517293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97C577EC-43B4-4690-BAC9-684C5B448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8574"/>
          <a:ext cx="971549" cy="488719"/>
        </a:xfrm>
        <a:prstGeom prst="rect">
          <a:avLst/>
        </a:prstGeom>
        <a:noFill/>
      </xdr:spPr>
    </xdr:pic>
    <xdr:clientData/>
  </xdr:twoCellAnchor>
  <xdr:twoCellAnchor>
    <xdr:from>
      <xdr:col>0</xdr:col>
      <xdr:colOff>914519</xdr:colOff>
      <xdr:row>78</xdr:row>
      <xdr:rowOff>59502</xdr:rowOff>
    </xdr:from>
    <xdr:to>
      <xdr:col>1</xdr:col>
      <xdr:colOff>801273</xdr:colOff>
      <xdr:row>78</xdr:row>
      <xdr:rowOff>74050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935340D7-6244-4C25-B011-D3490A09437B}"/>
            </a:ext>
          </a:extLst>
        </xdr:cNvPr>
        <xdr:cNvCxnSpPr/>
      </xdr:nvCxnSpPr>
      <xdr:spPr>
        <a:xfrm>
          <a:off x="914519" y="9927402"/>
          <a:ext cx="3458629" cy="1454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2231546</xdr:colOff>
      <xdr:row>72</xdr:row>
      <xdr:rowOff>102758</xdr:rowOff>
    </xdr:from>
    <xdr:to>
      <xdr:col>0</xdr:col>
      <xdr:colOff>3031303</xdr:colOff>
      <xdr:row>74</xdr:row>
      <xdr:rowOff>35522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3E6E929C-80DA-4344-B688-6A79B59F1432}"/>
            </a:ext>
          </a:extLst>
        </xdr:cNvPr>
        <xdr:cNvSpPr txBox="1"/>
      </xdr:nvSpPr>
      <xdr:spPr>
        <a:xfrm>
          <a:off x="2231546" y="9113408"/>
          <a:ext cx="799757" cy="2185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276144</xdr:colOff>
      <xdr:row>78</xdr:row>
      <xdr:rowOff>76647</xdr:rowOff>
    </xdr:from>
    <xdr:to>
      <xdr:col>5</xdr:col>
      <xdr:colOff>914743</xdr:colOff>
      <xdr:row>78</xdr:row>
      <xdr:rowOff>76648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ABAD9810-0501-4D01-961E-158E02DD8471}"/>
            </a:ext>
          </a:extLst>
        </xdr:cNvPr>
        <xdr:cNvCxnSpPr/>
      </xdr:nvCxnSpPr>
      <xdr:spPr>
        <a:xfrm flipV="1">
          <a:off x="6000669" y="9944547"/>
          <a:ext cx="267694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926795</xdr:colOff>
      <xdr:row>73</xdr:row>
      <xdr:rowOff>3809</xdr:rowOff>
    </xdr:from>
    <xdr:to>
      <xdr:col>5</xdr:col>
      <xdr:colOff>76543</xdr:colOff>
      <xdr:row>77</xdr:row>
      <xdr:rowOff>1568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F73623B6-DC9B-48A5-8440-11327D139679}"/>
            </a:ext>
          </a:extLst>
        </xdr:cNvPr>
        <xdr:cNvSpPr txBox="1"/>
      </xdr:nvSpPr>
      <xdr:spPr>
        <a:xfrm>
          <a:off x="6651320" y="9157334"/>
          <a:ext cx="1188098" cy="569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847844</xdr:colOff>
      <xdr:row>77</xdr:row>
      <xdr:rowOff>39894</xdr:rowOff>
    </xdr:from>
    <xdr:to>
      <xdr:col>1</xdr:col>
      <xdr:colOff>926061</xdr:colOff>
      <xdr:row>82</xdr:row>
      <xdr:rowOff>0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5BED8405-F377-4026-B444-4EFE68698590}"/>
            </a:ext>
          </a:extLst>
        </xdr:cNvPr>
        <xdr:cNvSpPr txBox="1"/>
      </xdr:nvSpPr>
      <xdr:spPr>
        <a:xfrm>
          <a:off x="847844" y="9764919"/>
          <a:ext cx="3650092" cy="6744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Javier Alfonso Torres Mereles </a:t>
          </a: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227038</xdr:colOff>
      <xdr:row>77</xdr:row>
      <xdr:rowOff>59579</xdr:rowOff>
    </xdr:from>
    <xdr:to>
      <xdr:col>6</xdr:col>
      <xdr:colOff>60519</xdr:colOff>
      <xdr:row>82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3E6C7548-9DA5-4BB6-89AC-8169ED6D018E}"/>
            </a:ext>
          </a:extLst>
        </xdr:cNvPr>
        <xdr:cNvSpPr txBox="1"/>
      </xdr:nvSpPr>
      <xdr:spPr>
        <a:xfrm>
          <a:off x="5951563" y="9784604"/>
          <a:ext cx="2948156" cy="6547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1030941</xdr:colOff>
      <xdr:row>77</xdr:row>
      <xdr:rowOff>33618</xdr:rowOff>
    </xdr:from>
    <xdr:to>
      <xdr:col>1</xdr:col>
      <xdr:colOff>908170</xdr:colOff>
      <xdr:row>77</xdr:row>
      <xdr:rowOff>44356</xdr:rowOff>
    </xdr:to>
    <xdr:cxnSp macro="">
      <xdr:nvCxnSpPr>
        <xdr:cNvPr id="10" name="4 Conector recto">
          <a:extLst>
            <a:ext uri="{FF2B5EF4-FFF2-40B4-BE49-F238E27FC236}">
              <a16:creationId xmlns:a16="http://schemas.microsoft.com/office/drawing/2014/main" id="{61024F82-7A90-4944-83A5-FD03408346F7}"/>
            </a:ext>
          </a:extLst>
        </xdr:cNvPr>
        <xdr:cNvCxnSpPr/>
      </xdr:nvCxnSpPr>
      <xdr:spPr>
        <a:xfrm>
          <a:off x="1030941" y="9758643"/>
          <a:ext cx="3449104" cy="10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958214</xdr:colOff>
      <xdr:row>77</xdr:row>
      <xdr:rowOff>58158</xdr:rowOff>
    </xdr:from>
    <xdr:to>
      <xdr:col>6</xdr:col>
      <xdr:colOff>213629</xdr:colOff>
      <xdr:row>77</xdr:row>
      <xdr:rowOff>59371</xdr:rowOff>
    </xdr:to>
    <xdr:cxnSp macro="">
      <xdr:nvCxnSpPr>
        <xdr:cNvPr id="11" name="4 Conector recto">
          <a:extLst>
            <a:ext uri="{FF2B5EF4-FFF2-40B4-BE49-F238E27FC236}">
              <a16:creationId xmlns:a16="http://schemas.microsoft.com/office/drawing/2014/main" id="{28A82859-7D8C-4A34-8CB8-3504AB7F5EAF}"/>
            </a:ext>
          </a:extLst>
        </xdr:cNvPr>
        <xdr:cNvCxnSpPr/>
      </xdr:nvCxnSpPr>
      <xdr:spPr>
        <a:xfrm>
          <a:off x="5549264" y="9783183"/>
          <a:ext cx="3503565" cy="121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showGridLines="0" tabSelected="1" zoomScaleNormal="100" workbookViewId="0">
      <selection sqref="A1:G1"/>
    </sheetView>
  </sheetViews>
  <sheetFormatPr baseColWidth="10" defaultColWidth="0" defaultRowHeight="11.25" zeroHeight="1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8" width="2.6640625" style="8" customWidth="1"/>
    <col min="9" max="16384" width="12" style="8" hidden="1"/>
  </cols>
  <sheetData>
    <row r="1" spans="1:7" ht="45" customHeight="1" x14ac:dyDescent="0.2">
      <c r="A1" s="56" t="s">
        <v>28</v>
      </c>
      <c r="B1" s="57"/>
      <c r="C1" s="57"/>
      <c r="D1" s="57"/>
      <c r="E1" s="57"/>
      <c r="F1" s="57"/>
      <c r="G1" s="58"/>
    </row>
    <row r="2" spans="1:7" s="9" customFormat="1" x14ac:dyDescent="0.2">
      <c r="A2" s="4"/>
      <c r="B2" s="61" t="s">
        <v>0</v>
      </c>
      <c r="C2" s="62"/>
      <c r="D2" s="62"/>
      <c r="E2" s="62"/>
      <c r="F2" s="63"/>
      <c r="G2" s="59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60"/>
    </row>
    <row r="4" spans="1:7" x14ac:dyDescent="0.2">
      <c r="A4" s="11" t="s">
        <v>8</v>
      </c>
      <c r="B4" s="12">
        <v>0</v>
      </c>
      <c r="C4" s="12">
        <v>0</v>
      </c>
      <c r="D4" s="12">
        <f>B4+C4</f>
        <v>0</v>
      </c>
      <c r="E4" s="12">
        <v>0</v>
      </c>
      <c r="F4" s="12">
        <v>0</v>
      </c>
      <c r="G4" s="12">
        <f>F4-B4</f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f t="shared" ref="D5:D13" si="0">B5+C5</f>
        <v>0</v>
      </c>
      <c r="E5" s="14">
        <v>0</v>
      </c>
      <c r="F5" s="14">
        <v>0</v>
      </c>
      <c r="G5" s="14">
        <f t="shared" ref="G5:G13" si="1">F5-B5</f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f t="shared" si="0"/>
        <v>0</v>
      </c>
      <c r="E6" s="14">
        <v>0</v>
      </c>
      <c r="F6" s="14">
        <v>0</v>
      </c>
      <c r="G6" s="14">
        <f t="shared" si="1"/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11" t="s">
        <v>14</v>
      </c>
      <c r="B10" s="14">
        <v>13298480</v>
      </c>
      <c r="C10" s="14">
        <v>0</v>
      </c>
      <c r="D10" s="14">
        <f t="shared" si="0"/>
        <v>13298480</v>
      </c>
      <c r="E10" s="14">
        <v>6393284.5899999999</v>
      </c>
      <c r="F10" s="14">
        <v>6393284.5899999999</v>
      </c>
      <c r="G10" s="14">
        <f t="shared" si="1"/>
        <v>-6905195.4100000001</v>
      </c>
    </row>
    <row r="11" spans="1:7" ht="22.5" x14ac:dyDescent="0.2">
      <c r="A11" s="11" t="s">
        <v>15</v>
      </c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</row>
    <row r="12" spans="1:7" ht="22.5" x14ac:dyDescent="0.2">
      <c r="A12" s="11" t="s">
        <v>16</v>
      </c>
      <c r="B12" s="14">
        <v>834419983.75999999</v>
      </c>
      <c r="C12" s="14">
        <v>0</v>
      </c>
      <c r="D12" s="14">
        <f t="shared" si="0"/>
        <v>834419983.75999999</v>
      </c>
      <c r="E12" s="14">
        <v>413838048.88</v>
      </c>
      <c r="F12" s="14">
        <v>413838048.88</v>
      </c>
      <c r="G12" s="14">
        <f t="shared" si="1"/>
        <v>-420581934.88</v>
      </c>
    </row>
    <row r="13" spans="1:7" x14ac:dyDescent="0.2">
      <c r="A13" s="11" t="s">
        <v>17</v>
      </c>
      <c r="B13" s="14">
        <v>0</v>
      </c>
      <c r="C13" s="14">
        <v>24034366.969999999</v>
      </c>
      <c r="D13" s="14">
        <f t="shared" si="0"/>
        <v>24034366.969999999</v>
      </c>
      <c r="E13" s="14">
        <v>0</v>
      </c>
      <c r="F13" s="14">
        <v>0</v>
      </c>
      <c r="G13" s="14">
        <f t="shared" si="1"/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f t="shared" ref="B15:F15" si="2">SUM(B4:B14)</f>
        <v>847718463.75999999</v>
      </c>
      <c r="C15" s="19">
        <f t="shared" si="2"/>
        <v>24034366.969999999</v>
      </c>
      <c r="D15" s="19">
        <f t="shared" si="2"/>
        <v>871752830.73000002</v>
      </c>
      <c r="E15" s="19">
        <f t="shared" si="2"/>
        <v>420231333.46999997</v>
      </c>
      <c r="F15" s="20">
        <f t="shared" si="2"/>
        <v>420231333.46999997</v>
      </c>
      <c r="G15" s="21">
        <f>F15-B15</f>
        <v>-427487130.29000002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61" t="s">
        <v>0</v>
      </c>
      <c r="C17" s="62"/>
      <c r="D17" s="62"/>
      <c r="E17" s="62"/>
      <c r="F17" s="63"/>
      <c r="G17" s="59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60"/>
    </row>
    <row r="19" spans="1:7" x14ac:dyDescent="0.2">
      <c r="A19" s="27" t="s">
        <v>20</v>
      </c>
      <c r="B19" s="21">
        <f>SUM(B20:B27)</f>
        <v>0</v>
      </c>
      <c r="C19" s="21">
        <f>SUM(C20:C27)</f>
        <v>0</v>
      </c>
      <c r="D19" s="21">
        <f>B19+C19</f>
        <v>0</v>
      </c>
      <c r="E19" s="21">
        <f>SUM(E20:E27)</f>
        <v>0</v>
      </c>
      <c r="F19" s="21">
        <f>SUM(F20:F27)</f>
        <v>0</v>
      </c>
      <c r="G19" s="21">
        <f>F19-B19</f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f>B20+C20</f>
        <v>0</v>
      </c>
      <c r="E20" s="28">
        <v>0</v>
      </c>
      <c r="F20" s="28">
        <v>0</v>
      </c>
      <c r="G20" s="28">
        <f>F20-B20</f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f t="shared" ref="D21:D27" si="3">B21+C21</f>
        <v>0</v>
      </c>
      <c r="E21" s="28">
        <v>0</v>
      </c>
      <c r="F21" s="28">
        <v>0</v>
      </c>
      <c r="G21" s="28">
        <f t="shared" ref="G21:G27" si="4">F21-B21</f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f t="shared" si="3"/>
        <v>0</v>
      </c>
      <c r="E22" s="28">
        <v>0</v>
      </c>
      <c r="F22" s="28">
        <v>0</v>
      </c>
      <c r="G22" s="28">
        <f t="shared" si="4"/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f t="shared" si="3"/>
        <v>0</v>
      </c>
      <c r="E23" s="28">
        <v>0</v>
      </c>
      <c r="F23" s="28">
        <v>0</v>
      </c>
      <c r="G23" s="28">
        <f t="shared" si="4"/>
        <v>0</v>
      </c>
    </row>
    <row r="24" spans="1:7" x14ac:dyDescent="0.2">
      <c r="A24" s="15" t="s">
        <v>21</v>
      </c>
      <c r="B24" s="28">
        <v>0</v>
      </c>
      <c r="C24" s="28">
        <v>0</v>
      </c>
      <c r="D24" s="28">
        <f t="shared" si="3"/>
        <v>0</v>
      </c>
      <c r="E24" s="28">
        <v>0</v>
      </c>
      <c r="F24" s="28">
        <v>0</v>
      </c>
      <c r="G24" s="28">
        <f t="shared" si="4"/>
        <v>0</v>
      </c>
    </row>
    <row r="25" spans="1:7" x14ac:dyDescent="0.2">
      <c r="A25" s="15" t="s">
        <v>22</v>
      </c>
      <c r="B25" s="28">
        <v>0</v>
      </c>
      <c r="C25" s="28">
        <v>0</v>
      </c>
      <c r="D25" s="28">
        <f t="shared" si="3"/>
        <v>0</v>
      </c>
      <c r="E25" s="28">
        <v>0</v>
      </c>
      <c r="F25" s="28">
        <v>0</v>
      </c>
      <c r="G25" s="28">
        <f t="shared" si="4"/>
        <v>0</v>
      </c>
    </row>
    <row r="26" spans="1:7" ht="22.5" x14ac:dyDescent="0.2">
      <c r="A26" s="15" t="s">
        <v>15</v>
      </c>
      <c r="B26" s="28">
        <v>0</v>
      </c>
      <c r="C26" s="28">
        <v>0</v>
      </c>
      <c r="D26" s="28">
        <f t="shared" si="3"/>
        <v>0</v>
      </c>
      <c r="E26" s="28">
        <v>0</v>
      </c>
      <c r="F26" s="28">
        <v>0</v>
      </c>
      <c r="G26" s="28">
        <f t="shared" si="4"/>
        <v>0</v>
      </c>
    </row>
    <row r="27" spans="1:7" ht="22.5" x14ac:dyDescent="0.2">
      <c r="A27" s="15" t="s">
        <v>16</v>
      </c>
      <c r="B27" s="28">
        <v>0</v>
      </c>
      <c r="C27" s="28">
        <v>0</v>
      </c>
      <c r="D27" s="28">
        <f t="shared" si="3"/>
        <v>0</v>
      </c>
      <c r="E27" s="28">
        <v>0</v>
      </c>
      <c r="F27" s="28">
        <v>0</v>
      </c>
      <c r="G27" s="28">
        <f t="shared" si="4"/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3.75" x14ac:dyDescent="0.2">
      <c r="A29" s="29" t="s">
        <v>23</v>
      </c>
      <c r="B29" s="30">
        <f>SUM(B30:B33)</f>
        <v>847718463.75999999</v>
      </c>
      <c r="C29" s="30">
        <f>SUM(C30:C33)</f>
        <v>0</v>
      </c>
      <c r="D29" s="30">
        <f>B29+C29</f>
        <v>847718463.75999999</v>
      </c>
      <c r="E29" s="30">
        <f>SUM(E30:E33)</f>
        <v>420231333.46999997</v>
      </c>
      <c r="F29" s="30">
        <f>SUM(F30:F33)</f>
        <v>420231333.46999997</v>
      </c>
      <c r="G29" s="30">
        <f>F29-B29</f>
        <v>-427487130.29000002</v>
      </c>
    </row>
    <row r="30" spans="1:7" x14ac:dyDescent="0.2">
      <c r="A30" s="15" t="s">
        <v>9</v>
      </c>
      <c r="B30" s="28">
        <v>0</v>
      </c>
      <c r="C30" s="28">
        <v>0</v>
      </c>
      <c r="D30" s="28">
        <f t="shared" ref="D30:D33" si="5">B30+C30</f>
        <v>0</v>
      </c>
      <c r="E30" s="28">
        <v>0</v>
      </c>
      <c r="F30" s="28">
        <v>0</v>
      </c>
      <c r="G30" s="28">
        <f t="shared" ref="G30:G33" si="6">F30-B30</f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f t="shared" si="5"/>
        <v>0</v>
      </c>
      <c r="E31" s="28">
        <v>0</v>
      </c>
      <c r="F31" s="28">
        <v>0</v>
      </c>
      <c r="G31" s="28">
        <f t="shared" si="6"/>
        <v>0</v>
      </c>
    </row>
    <row r="32" spans="1:7" ht="22.5" x14ac:dyDescent="0.2">
      <c r="A32" s="15" t="s">
        <v>24</v>
      </c>
      <c r="B32" s="28">
        <v>13298480</v>
      </c>
      <c r="C32" s="28">
        <v>0</v>
      </c>
      <c r="D32" s="28">
        <f t="shared" si="5"/>
        <v>13298480</v>
      </c>
      <c r="E32" s="28">
        <v>6393284.5899999999</v>
      </c>
      <c r="F32" s="28">
        <v>6393284.5899999999</v>
      </c>
      <c r="G32" s="28">
        <f t="shared" si="6"/>
        <v>-6905195.4100000001</v>
      </c>
    </row>
    <row r="33" spans="1:7" ht="22.5" x14ac:dyDescent="0.2">
      <c r="A33" s="15" t="s">
        <v>16</v>
      </c>
      <c r="B33" s="28">
        <v>834419983.75999999</v>
      </c>
      <c r="C33" s="28">
        <v>0</v>
      </c>
      <c r="D33" s="28">
        <f t="shared" si="5"/>
        <v>834419983.75999999</v>
      </c>
      <c r="E33" s="28">
        <v>413838048.88</v>
      </c>
      <c r="F33" s="28">
        <v>413838048.88</v>
      </c>
      <c r="G33" s="28">
        <f t="shared" si="6"/>
        <v>-420581934.88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f>B36</f>
        <v>0</v>
      </c>
      <c r="C35" s="30">
        <f>C36</f>
        <v>24034366.969999999</v>
      </c>
      <c r="D35" s="30">
        <f>B35+C35</f>
        <v>24034366.969999999</v>
      </c>
      <c r="E35" s="30">
        <f>E36</f>
        <v>0</v>
      </c>
      <c r="F35" s="30">
        <f>F36</f>
        <v>0</v>
      </c>
      <c r="G35" s="30">
        <f>F35-B35</f>
        <v>0</v>
      </c>
    </row>
    <row r="36" spans="1:7" x14ac:dyDescent="0.2">
      <c r="A36" s="15" t="s">
        <v>17</v>
      </c>
      <c r="B36" s="28">
        <v>0</v>
      </c>
      <c r="C36" s="28">
        <v>24034366.969999999</v>
      </c>
      <c r="D36" s="28">
        <f>B36+C36</f>
        <v>24034366.969999999</v>
      </c>
      <c r="E36" s="28">
        <v>0</v>
      </c>
      <c r="F36" s="28">
        <v>0</v>
      </c>
      <c r="G36" s="28">
        <f t="shared" ref="G36" si="7">F36-B36</f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f t="shared" ref="B38:F38" si="8">B19+B29+B35</f>
        <v>847718463.75999999</v>
      </c>
      <c r="C38" s="19">
        <f t="shared" si="8"/>
        <v>24034366.969999999</v>
      </c>
      <c r="D38" s="19">
        <f t="shared" si="8"/>
        <v>871752830.73000002</v>
      </c>
      <c r="E38" s="19">
        <f t="shared" si="8"/>
        <v>420231333.46999997</v>
      </c>
      <c r="F38" s="19">
        <f t="shared" si="8"/>
        <v>420231333.46999997</v>
      </c>
      <c r="G38" s="21">
        <f>F38-B38</f>
        <v>-427487130.29000002</v>
      </c>
    </row>
    <row r="39" spans="1:7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0" spans="1:7" x14ac:dyDescent="0.2"/>
    <row r="41" spans="1:7" s="36" customFormat="1" ht="12" customHeight="1" x14ac:dyDescent="0.2">
      <c r="A41" s="38"/>
      <c r="B41" s="64" t="s">
        <v>0</v>
      </c>
      <c r="C41" s="65"/>
      <c r="D41" s="65"/>
      <c r="E41" s="65"/>
      <c r="F41" s="65"/>
      <c r="G41" s="59" t="s">
        <v>1</v>
      </c>
    </row>
    <row r="42" spans="1:7" s="36" customFormat="1" ht="12" customHeight="1" x14ac:dyDescent="0.2">
      <c r="A42" s="39" t="s">
        <v>30</v>
      </c>
      <c r="B42" s="59" t="s">
        <v>3</v>
      </c>
      <c r="C42" s="59" t="s">
        <v>4</v>
      </c>
      <c r="D42" s="59" t="s">
        <v>5</v>
      </c>
      <c r="E42" s="59" t="s">
        <v>6</v>
      </c>
      <c r="F42" s="59" t="s">
        <v>7</v>
      </c>
      <c r="G42" s="66"/>
    </row>
    <row r="43" spans="1:7" s="36" customFormat="1" ht="11.25" customHeight="1" x14ac:dyDescent="0.2">
      <c r="A43" s="40"/>
      <c r="B43" s="60"/>
      <c r="C43" s="60"/>
      <c r="D43" s="60"/>
      <c r="E43" s="60"/>
      <c r="F43" s="60"/>
      <c r="G43" s="60"/>
    </row>
    <row r="44" spans="1:7" s="36" customFormat="1" x14ac:dyDescent="0.2">
      <c r="A44" s="41" t="s">
        <v>31</v>
      </c>
      <c r="B44" s="42">
        <v>0</v>
      </c>
      <c r="C44" s="42">
        <v>0</v>
      </c>
      <c r="D44" s="42">
        <f>+B44+C44</f>
        <v>0</v>
      </c>
      <c r="E44" s="42">
        <v>0</v>
      </c>
      <c r="F44" s="42">
        <v>0</v>
      </c>
      <c r="G44" s="42">
        <f>+F44-B44</f>
        <v>0</v>
      </c>
    </row>
    <row r="45" spans="1:7" s="36" customFormat="1" x14ac:dyDescent="0.2">
      <c r="A45" s="41" t="s">
        <v>32</v>
      </c>
      <c r="B45" s="42">
        <v>0</v>
      </c>
      <c r="C45" s="42">
        <v>0</v>
      </c>
      <c r="D45" s="42">
        <f t="shared" ref="D45:D62" si="9">+B45+C45</f>
        <v>0</v>
      </c>
      <c r="E45" s="42">
        <v>0</v>
      </c>
      <c r="F45" s="42">
        <v>0</v>
      </c>
      <c r="G45" s="42">
        <f t="shared" ref="G45:G62" si="10">+F45-B45</f>
        <v>0</v>
      </c>
    </row>
    <row r="46" spans="1:7" s="36" customFormat="1" x14ac:dyDescent="0.2">
      <c r="A46" s="41" t="s">
        <v>33</v>
      </c>
      <c r="B46" s="42">
        <v>0</v>
      </c>
      <c r="C46" s="42">
        <v>0</v>
      </c>
      <c r="D46" s="42">
        <f t="shared" si="9"/>
        <v>0</v>
      </c>
      <c r="E46" s="42">
        <v>0</v>
      </c>
      <c r="F46" s="42">
        <v>0</v>
      </c>
      <c r="G46" s="42">
        <f t="shared" si="10"/>
        <v>0</v>
      </c>
    </row>
    <row r="47" spans="1:7" s="36" customFormat="1" x14ac:dyDescent="0.2">
      <c r="A47" s="41" t="s">
        <v>34</v>
      </c>
      <c r="B47" s="42">
        <v>0</v>
      </c>
      <c r="C47" s="42">
        <v>0</v>
      </c>
      <c r="D47" s="42">
        <f t="shared" si="9"/>
        <v>0</v>
      </c>
      <c r="E47" s="42">
        <v>0</v>
      </c>
      <c r="F47" s="42">
        <v>0</v>
      </c>
      <c r="G47" s="42">
        <f t="shared" si="10"/>
        <v>0</v>
      </c>
    </row>
    <row r="48" spans="1:7" s="36" customFormat="1" x14ac:dyDescent="0.2">
      <c r="A48" s="41" t="s">
        <v>35</v>
      </c>
      <c r="B48" s="42">
        <v>7312472</v>
      </c>
      <c r="C48" s="42">
        <v>0</v>
      </c>
      <c r="D48" s="42">
        <f t="shared" si="9"/>
        <v>7312472</v>
      </c>
      <c r="E48" s="42">
        <v>2905941.47</v>
      </c>
      <c r="F48" s="42">
        <v>2905941.47</v>
      </c>
      <c r="G48" s="42">
        <f t="shared" si="10"/>
        <v>-4406530.5299999993</v>
      </c>
    </row>
    <row r="49" spans="1:7" s="36" customFormat="1" x14ac:dyDescent="0.2">
      <c r="A49" s="41" t="s">
        <v>36</v>
      </c>
      <c r="B49" s="42">
        <v>305904</v>
      </c>
      <c r="C49" s="42">
        <v>0</v>
      </c>
      <c r="D49" s="42">
        <f t="shared" si="9"/>
        <v>305904</v>
      </c>
      <c r="E49" s="42">
        <v>134044.96</v>
      </c>
      <c r="F49" s="42">
        <v>134044.96</v>
      </c>
      <c r="G49" s="42">
        <f t="shared" si="10"/>
        <v>-171859.04</v>
      </c>
    </row>
    <row r="50" spans="1:7" s="36" customFormat="1" x14ac:dyDescent="0.2">
      <c r="A50" s="41" t="s">
        <v>37</v>
      </c>
      <c r="B50" s="42">
        <v>1424004</v>
      </c>
      <c r="C50" s="42">
        <v>0</v>
      </c>
      <c r="D50" s="42">
        <f t="shared" si="9"/>
        <v>1424004</v>
      </c>
      <c r="E50" s="42">
        <v>474157.24</v>
      </c>
      <c r="F50" s="42">
        <v>474157.24</v>
      </c>
      <c r="G50" s="42">
        <f t="shared" si="10"/>
        <v>-949846.76</v>
      </c>
    </row>
    <row r="51" spans="1:7" s="36" customFormat="1" x14ac:dyDescent="0.2">
      <c r="A51" s="41" t="s">
        <v>38</v>
      </c>
      <c r="B51" s="42">
        <v>4256100</v>
      </c>
      <c r="C51" s="42">
        <v>0</v>
      </c>
      <c r="D51" s="42">
        <f t="shared" si="9"/>
        <v>4256100</v>
      </c>
      <c r="E51" s="42">
        <v>2879140.92</v>
      </c>
      <c r="F51" s="42">
        <v>2879140.92</v>
      </c>
      <c r="G51" s="42">
        <f t="shared" si="10"/>
        <v>-1376959.08</v>
      </c>
    </row>
    <row r="52" spans="1:7" s="36" customFormat="1" x14ac:dyDescent="0.2">
      <c r="A52" s="41" t="s">
        <v>39</v>
      </c>
      <c r="B52" s="42">
        <v>560058611</v>
      </c>
      <c r="C52" s="42">
        <v>0</v>
      </c>
      <c r="D52" s="42">
        <f t="shared" si="9"/>
        <v>560058611</v>
      </c>
      <c r="E52" s="42">
        <v>263311204</v>
      </c>
      <c r="F52" s="42">
        <v>263311204</v>
      </c>
      <c r="G52" s="42">
        <f>+F52-B52</f>
        <v>-296747407</v>
      </c>
    </row>
    <row r="53" spans="1:7" s="36" customFormat="1" x14ac:dyDescent="0.2">
      <c r="A53" s="41" t="s">
        <v>40</v>
      </c>
      <c r="B53" s="42">
        <v>23128533</v>
      </c>
      <c r="C53" s="42">
        <v>0</v>
      </c>
      <c r="D53" s="42">
        <f t="shared" si="9"/>
        <v>23128533</v>
      </c>
      <c r="E53" s="42">
        <v>12725698</v>
      </c>
      <c r="F53" s="42">
        <v>12725698</v>
      </c>
      <c r="G53" s="42">
        <f t="shared" si="10"/>
        <v>-10402835</v>
      </c>
    </row>
    <row r="54" spans="1:7" s="36" customFormat="1" x14ac:dyDescent="0.2">
      <c r="A54" s="41" t="s">
        <v>41</v>
      </c>
      <c r="B54" s="42">
        <v>175514655</v>
      </c>
      <c r="C54" s="42">
        <v>10000000</v>
      </c>
      <c r="D54" s="42">
        <f t="shared" si="9"/>
        <v>185514655</v>
      </c>
      <c r="E54" s="42">
        <v>100719471</v>
      </c>
      <c r="F54" s="42">
        <v>100719471</v>
      </c>
      <c r="G54" s="42">
        <f t="shared" si="10"/>
        <v>-74795184</v>
      </c>
    </row>
    <row r="55" spans="1:7" s="36" customFormat="1" x14ac:dyDescent="0.2">
      <c r="A55" s="41" t="s">
        <v>42</v>
      </c>
      <c r="B55" s="42">
        <v>38766184</v>
      </c>
      <c r="C55" s="42">
        <v>0</v>
      </c>
      <c r="D55" s="42">
        <f t="shared" si="9"/>
        <v>38766184</v>
      </c>
      <c r="E55" s="42">
        <v>17943106</v>
      </c>
      <c r="F55" s="42">
        <v>17943106</v>
      </c>
      <c r="G55" s="42">
        <f t="shared" si="10"/>
        <v>-20823078</v>
      </c>
    </row>
    <row r="56" spans="1:7" s="36" customFormat="1" x14ac:dyDescent="0.2">
      <c r="A56" s="41" t="s">
        <v>43</v>
      </c>
      <c r="B56" s="42">
        <v>36952000.759999998</v>
      </c>
      <c r="C56" s="42">
        <v>-10000000</v>
      </c>
      <c r="D56" s="42">
        <f t="shared" si="9"/>
        <v>26952000.759999998</v>
      </c>
      <c r="E56" s="42">
        <v>19138569.879999999</v>
      </c>
      <c r="F56" s="42">
        <v>19138569.879999999</v>
      </c>
      <c r="G56" s="42">
        <f t="shared" si="10"/>
        <v>-17813430.879999999</v>
      </c>
    </row>
    <row r="57" spans="1:7" s="36" customFormat="1" x14ac:dyDescent="0.2">
      <c r="A57" s="41" t="s">
        <v>44</v>
      </c>
      <c r="B57" s="42">
        <v>0</v>
      </c>
      <c r="C57" s="42">
        <v>0</v>
      </c>
      <c r="D57" s="42">
        <f t="shared" si="9"/>
        <v>0</v>
      </c>
      <c r="E57" s="42">
        <v>0</v>
      </c>
      <c r="F57" s="42">
        <v>0</v>
      </c>
      <c r="G57" s="42">
        <f t="shared" si="10"/>
        <v>0</v>
      </c>
    </row>
    <row r="58" spans="1:7" s="36" customFormat="1" x14ac:dyDescent="0.2">
      <c r="A58" s="41" t="s">
        <v>45</v>
      </c>
      <c r="B58" s="42">
        <v>0</v>
      </c>
      <c r="C58" s="42">
        <v>0</v>
      </c>
      <c r="D58" s="42">
        <f t="shared" si="9"/>
        <v>0</v>
      </c>
      <c r="E58" s="42">
        <v>0</v>
      </c>
      <c r="F58" s="42">
        <v>0</v>
      </c>
      <c r="G58" s="42">
        <f t="shared" si="10"/>
        <v>0</v>
      </c>
    </row>
    <row r="59" spans="1:7" s="36" customFormat="1" x14ac:dyDescent="0.2">
      <c r="A59" s="41" t="s">
        <v>46</v>
      </c>
      <c r="B59" s="42">
        <v>0</v>
      </c>
      <c r="C59" s="42">
        <v>2364678.63</v>
      </c>
      <c r="D59" s="42">
        <f t="shared" si="9"/>
        <v>2364678.63</v>
      </c>
      <c r="E59" s="42">
        <v>0</v>
      </c>
      <c r="F59" s="42">
        <v>0</v>
      </c>
      <c r="G59" s="42">
        <f t="shared" si="10"/>
        <v>0</v>
      </c>
    </row>
    <row r="60" spans="1:7" s="36" customFormat="1" x14ac:dyDescent="0.2">
      <c r="A60" s="41" t="s">
        <v>47</v>
      </c>
      <c r="B60" s="42">
        <v>0</v>
      </c>
      <c r="C60" s="42">
        <v>7289194.2599999998</v>
      </c>
      <c r="D60" s="42">
        <f>+B60+C60</f>
        <v>7289194.2599999998</v>
      </c>
      <c r="E60" s="42">
        <v>0</v>
      </c>
      <c r="F60" s="42">
        <v>0</v>
      </c>
      <c r="G60" s="42">
        <f t="shared" si="10"/>
        <v>0</v>
      </c>
    </row>
    <row r="61" spans="1:7" s="36" customFormat="1" x14ac:dyDescent="0.2">
      <c r="A61" s="41" t="s">
        <v>48</v>
      </c>
      <c r="B61" s="42">
        <v>0</v>
      </c>
      <c r="C61" s="42">
        <v>8252590.4199999999</v>
      </c>
      <c r="D61" s="42">
        <f t="shared" si="9"/>
        <v>8252590.4199999999</v>
      </c>
      <c r="E61" s="42">
        <v>0</v>
      </c>
      <c r="F61" s="42">
        <v>0</v>
      </c>
      <c r="G61" s="42">
        <f t="shared" si="10"/>
        <v>0</v>
      </c>
    </row>
    <row r="62" spans="1:7" s="36" customFormat="1" x14ac:dyDescent="0.2">
      <c r="A62" s="41" t="s">
        <v>49</v>
      </c>
      <c r="B62" s="42">
        <v>0</v>
      </c>
      <c r="C62" s="42">
        <v>6127903.6600000001</v>
      </c>
      <c r="D62" s="42">
        <f t="shared" si="9"/>
        <v>6127903.6600000001</v>
      </c>
      <c r="E62" s="42">
        <v>0</v>
      </c>
      <c r="F62" s="42">
        <v>0</v>
      </c>
      <c r="G62" s="42">
        <f t="shared" si="10"/>
        <v>0</v>
      </c>
    </row>
    <row r="63" spans="1:7" s="36" customFormat="1" ht="12" x14ac:dyDescent="0.2">
      <c r="A63" s="43"/>
      <c r="B63" s="44"/>
      <c r="C63" s="44"/>
      <c r="D63" s="44"/>
      <c r="E63" s="45"/>
      <c r="F63" s="45"/>
      <c r="G63" s="45"/>
    </row>
    <row r="64" spans="1:7" s="36" customFormat="1" x14ac:dyDescent="0.2">
      <c r="A64" s="46" t="s">
        <v>18</v>
      </c>
      <c r="B64" s="47">
        <f>SUM(B44:B63)</f>
        <v>847718463.75999999</v>
      </c>
      <c r="C64" s="47">
        <f>SUM(C44:C63)</f>
        <v>24034366.970000003</v>
      </c>
      <c r="D64" s="47">
        <f>+B64+C64</f>
        <v>871752830.73000002</v>
      </c>
      <c r="E64" s="47">
        <f>SUM(E44:E63)</f>
        <v>420231333.46999997</v>
      </c>
      <c r="F64" s="47">
        <f>SUM(F44:F63)</f>
        <v>420231333.46999997</v>
      </c>
      <c r="G64" s="53">
        <f>F64-B64</f>
        <v>-427487130.29000002</v>
      </c>
    </row>
    <row r="65" spans="1:7" s="36" customFormat="1" x14ac:dyDescent="0.2">
      <c r="A65" s="48"/>
      <c r="B65" s="49"/>
      <c r="C65" s="49"/>
      <c r="D65" s="49"/>
      <c r="E65" s="50" t="s">
        <v>19</v>
      </c>
      <c r="F65" s="51"/>
      <c r="G65" s="52">
        <v>0</v>
      </c>
    </row>
    <row r="66" spans="1:7" x14ac:dyDescent="0.2"/>
    <row r="67" spans="1:7" x14ac:dyDescent="0.2"/>
    <row r="68" spans="1:7" x14ac:dyDescent="0.2">
      <c r="A68" s="35" t="s">
        <v>25</v>
      </c>
    </row>
    <row r="69" spans="1:7" x14ac:dyDescent="0.2">
      <c r="A69" s="35" t="s">
        <v>26</v>
      </c>
    </row>
    <row r="70" spans="1:7" x14ac:dyDescent="0.2">
      <c r="A70" s="55" t="s">
        <v>27</v>
      </c>
      <c r="B70" s="55"/>
      <c r="C70" s="55"/>
      <c r="D70" s="55"/>
      <c r="E70" s="55"/>
      <c r="F70" s="55"/>
      <c r="G70" s="55"/>
    </row>
    <row r="71" spans="1:7" x14ac:dyDescent="0.2"/>
    <row r="72" spans="1:7" s="36" customFormat="1" x14ac:dyDescent="0.2">
      <c r="A72" s="54" t="s">
        <v>29</v>
      </c>
      <c r="B72" s="54"/>
      <c r="C72" s="54"/>
      <c r="D72" s="54"/>
      <c r="E72" s="54"/>
      <c r="F72" s="54"/>
      <c r="G72" s="54"/>
    </row>
    <row r="73" spans="1:7" s="36" customFormat="1" x14ac:dyDescent="0.2"/>
    <row r="74" spans="1:7" s="37" customFormat="1" x14ac:dyDescent="0.2"/>
    <row r="75" spans="1:7" s="37" customFormat="1" x14ac:dyDescent="0.2"/>
    <row r="76" spans="1:7" s="37" customFormat="1" x14ac:dyDescent="0.2"/>
    <row r="77" spans="1:7" s="37" customFormat="1" x14ac:dyDescent="0.2"/>
    <row r="78" spans="1:7" s="37" customFormat="1" x14ac:dyDescent="0.2"/>
    <row r="79" spans="1:7" s="37" customFormat="1" x14ac:dyDescent="0.2"/>
    <row r="80" spans="1:7" s="37" customFormat="1" x14ac:dyDescent="0.2"/>
    <row r="81" s="37" customFormat="1" x14ac:dyDescent="0.2"/>
    <row r="82" s="37" customFormat="1" hidden="1" x14ac:dyDescent="0.2"/>
  </sheetData>
  <sheetProtection formatCells="0" formatColumns="0" formatRows="0" insertRows="0" autoFilter="0"/>
  <mergeCells count="14">
    <mergeCell ref="A72:G72"/>
    <mergeCell ref="A70:G70"/>
    <mergeCell ref="A1:G1"/>
    <mergeCell ref="G2:G3"/>
    <mergeCell ref="G17:G18"/>
    <mergeCell ref="B2:F2"/>
    <mergeCell ref="B17:F17"/>
    <mergeCell ref="B41:F41"/>
    <mergeCell ref="G41:G43"/>
    <mergeCell ref="B42:B43"/>
    <mergeCell ref="C42:C43"/>
    <mergeCell ref="D42:D43"/>
    <mergeCell ref="E42:E43"/>
    <mergeCell ref="F42:F43"/>
  </mergeCells>
  <printOptions horizontalCentered="1"/>
  <pageMargins left="0.70866141732283472" right="0.70866141732283472" top="0.59055118110236227" bottom="0.35433070866141736" header="0.31496062992125984" footer="0.31496062992125984"/>
  <pageSetup scale="75" orientation="landscape" r:id="rId1"/>
  <ignoredErrors>
    <ignoredError sqref="B14:H15 B36:G38 D4:G13 B30:G34 B19:G28 B29:C29 E29:G29 B35:C35 E35:G35" unlockedFormula="1"/>
    <ignoredError sqref="D29 D35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RUBRO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cp:lastPrinted>2026-07-15T19:58:58Z</cp:lastPrinted>
  <dcterms:created xsi:type="dcterms:W3CDTF">2012-12-11T20:48:19Z</dcterms:created>
  <dcterms:modified xsi:type="dcterms:W3CDTF">2026-07-21T22:13:01Z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